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LOUD\Dropbox\GIOCHI\WARHAMMER\MORDHEIM\CAMPAGNA_2018\GIOCATORI\MAPPA-SORELLE_SIGMARITE\"/>
    </mc:Choice>
  </mc:AlternateContent>
  <xr:revisionPtr revIDLastSave="0" documentId="10_ncr:8100000_{AB73D81E-C9D9-4E0A-A696-A60262C40E88}" xr6:coauthVersionLast="33" xr6:coauthVersionMax="33" xr10:uidLastSave="{00000000-0000-0000-0000-000000000000}"/>
  <bookViews>
    <workbookView xWindow="0" yWindow="0" windowWidth="15555" windowHeight="7470" activeTab="1" xr2:uid="{00000000-000D-0000-FFFF-FFFF00000000}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79016"/>
</workbook>
</file>

<file path=xl/calcChain.xml><?xml version="1.0" encoding="utf-8"?>
<calcChain xmlns="http://schemas.openxmlformats.org/spreadsheetml/2006/main">
  <c r="A20" i="2" l="1"/>
  <c r="A31" i="2"/>
  <c r="A42" i="2"/>
  <c r="A53" i="2"/>
  <c r="A64" i="2"/>
  <c r="A75" i="2"/>
  <c r="K7" i="1"/>
  <c r="K13" i="1"/>
  <c r="K19" i="1"/>
  <c r="K25" i="1"/>
  <c r="K31" i="1"/>
  <c r="K37" i="1"/>
  <c r="K43" i="1"/>
  <c r="K49" i="1"/>
  <c r="K55" i="1"/>
  <c r="K61" i="1"/>
  <c r="L5" i="2"/>
  <c r="H5" i="2"/>
  <c r="F14" i="3"/>
  <c r="F12" i="3"/>
  <c r="F13" i="3"/>
  <c r="F10" i="3"/>
  <c r="W2" i="2"/>
  <c r="E2" i="2"/>
  <c r="B2" i="3"/>
  <c r="D4" i="3"/>
  <c r="S6" i="2"/>
  <c r="B4" i="3"/>
  <c r="S5" i="2"/>
  <c r="Q61" i="1"/>
  <c r="Q55" i="1"/>
  <c r="Q49" i="1"/>
  <c r="Q43" i="1"/>
  <c r="Q37" i="1"/>
  <c r="Q31" i="1"/>
  <c r="Q25" i="1"/>
  <c r="Q19" i="1"/>
  <c r="Q13" i="1"/>
  <c r="Q7" i="1"/>
  <c r="A74" i="2"/>
  <c r="A73" i="2"/>
  <c r="A63" i="2"/>
  <c r="A62" i="2"/>
  <c r="A52" i="2"/>
  <c r="A51" i="2"/>
  <c r="A41" i="2"/>
  <c r="A40" i="2"/>
  <c r="A30" i="2"/>
  <c r="A29" i="2"/>
  <c r="A19" i="2"/>
  <c r="K6" i="2"/>
  <c r="A18" i="2"/>
  <c r="D5" i="2"/>
  <c r="K7" i="2"/>
  <c r="K8" i="2"/>
  <c r="G7" i="2"/>
</calcChain>
</file>

<file path=xl/sharedStrings.xml><?xml version="1.0" encoding="utf-8"?>
<sst xmlns="http://schemas.openxmlformats.org/spreadsheetml/2006/main" count="439" uniqueCount="97">
  <si>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</si>
  <si>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</si>
  <si>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</si>
  <si>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</si>
  <si>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</si>
  <si>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</si>
  <si>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</si>
  <si>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</si>
  <si>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</si>
  <si>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</si>
  <si>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</si>
  <si>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</si>
  <si>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</si>
  <si>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</si>
  <si>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</si>
  <si>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</si>
  <si>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</si>
  <si>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</si>
  <si>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</si>
  <si>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</si>
  <si>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</si>
  <si>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</si>
  <si>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</si>
  <si>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</si>
  <si>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</si>
  <si>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</si>
  <si>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</si>
  <si>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</si>
  <si>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</si>
  <si>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</si>
  <si>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</si>
  <si>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</si>
  <si>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</si>
  <si>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</si>
  <si>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</si>
  <si>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</si>
  <si>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</si>
  <si>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</si>
  <si>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</si>
  <si>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</si>
  <si>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</si>
  <si>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</si>
  <si>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</si>
  <si>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</si>
  <si>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</si>
  <si>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</si>
  <si>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</si>
  <si>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</si>
  <si>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</si>
  <si>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</si>
  <si>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</si>
  <si>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</si>
  <si>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</si>
  <si>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</si>
  <si>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</si>
  <si>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</si>
  <si>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</si>
  <si>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Le Gnocche</t>
  </si>
  <si>
    <t>Sorelle Sigmarite</t>
  </si>
  <si>
    <t>Markandara</t>
  </si>
  <si>
    <t>Matriarca</t>
  </si>
  <si>
    <t>X</t>
  </si>
  <si>
    <t>Pugnale</t>
  </si>
  <si>
    <t>Frusta</t>
  </si>
  <si>
    <t>Armatura leggera</t>
  </si>
  <si>
    <t>Sorella Superiore</t>
  </si>
  <si>
    <t>Stangona</t>
  </si>
  <si>
    <t>Augure</t>
  </si>
  <si>
    <t>Timidella</t>
  </si>
  <si>
    <t>Bikini</t>
  </si>
  <si>
    <t>Sorella</t>
  </si>
  <si>
    <t>Leader</t>
  </si>
  <si>
    <t>Preghiere di Sigmar</t>
  </si>
  <si>
    <t>Vista benedetta</t>
  </si>
  <si>
    <t>Le Sorelle Sigmarite vigilano su Mordheim.
Le 10 Matriarche si dividono i quartieri ma c'è una banda molto particolare e speciale: per non dare nell'occhio, le Sorelle sono "vestite" in modo succinto, scelte tra quelle non molto timide frequentano il quartiere a luci rosse di Mordheim unendo l'utile al dilettevole per estirpare il Male.</t>
  </si>
  <si>
    <t>Bixia</t>
  </si>
  <si>
    <t>Dixia</t>
  </si>
  <si>
    <t>Novizia</t>
  </si>
  <si>
    <t>Fionda</t>
  </si>
  <si>
    <t>Martello sigmarita</t>
  </si>
  <si>
    <t>Sexy Girl</t>
  </si>
  <si>
    <t>Mazza</t>
  </si>
  <si>
    <t>3 sorelle superiori (35 cad)</t>
  </si>
  <si>
    <t>augure</t>
  </si>
  <si>
    <t>2 sorelle (25 cad)</t>
  </si>
  <si>
    <t>3 novizie (15 cad)</t>
  </si>
  <si>
    <t>5 martelli sigmariti (15 cad) 10 fruste (10 cad) 3 fionde (2 cad), 1 armatura leggera (20)</t>
  </si>
  <si>
    <t>Miladyan</t>
  </si>
  <si>
    <t>Giusta ira</t>
  </si>
  <si>
    <t>Gamba spappolata - non può correre</t>
  </si>
  <si>
    <t>Incasso malapietra</t>
  </si>
  <si>
    <t>mazza (3) + frusta (10)</t>
  </si>
  <si>
    <t>Sorella superiora</t>
  </si>
  <si>
    <t>Gladiatore</t>
  </si>
  <si>
    <t>Abilità di forza e velocità</t>
  </si>
  <si>
    <t>Alexia la Piccola e Barbara</t>
  </si>
  <si>
    <t>Cixia e Diella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</si>
</sst>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9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5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6" fillId="0" borderId="0" xfId="0" applyFont="1" applyAlignment="1">
      <alignment horizontal="right"/>
    </xf>
    <xf numFmtId="0" fontId="12" fillId="4" borderId="27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45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0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2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7" fillId="0" borderId="60" xfId="0" applyFont="1" applyBorder="1" applyAlignment="1">
      <alignment horizontal="right"/>
    </xf>
    <xf numFmtId="0" fontId="27" fillId="0" borderId="61" xfId="0" applyFont="1" applyBorder="1" applyAlignment="1">
      <alignment horizontal="right"/>
    </xf>
    <xf numFmtId="0" fontId="27" fillId="0" borderId="64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30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opLeftCell="A4" workbookViewId="0" xr3:uid="{AEA406A1-0E4B-5B11-9CD5-51D6E497D94C}">
      <selection activeCell="B14" sqref="B14"/>
    </sheetView>
  </sheetViews>
  <sheetFormatPr defaultRowHeight="12.75" x14ac:dyDescent="0.15"/>
  <cols>
    <col min="1" max="1" width="12.67578125" customWidth="1"/>
    <col min="2" max="2" width="76.4609375" customWidth="1"/>
  </cols>
  <sheetData>
    <row r="1" spans="1:2" ht="26.25" customHeight="1" x14ac:dyDescent="0.15">
      <c r="A1" s="160" t="s">
        <v>54</v>
      </c>
      <c r="B1" s="160"/>
    </row>
    <row r="2" spans="1:2" ht="18" x14ac:dyDescent="0.15">
      <c r="A2" s="140" t="s">
        <v>51</v>
      </c>
      <c r="B2" s="141" t="s">
        <v>57</v>
      </c>
    </row>
    <row r="3" spans="1:2" ht="5.25" customHeight="1" x14ac:dyDescent="0.15">
      <c r="A3" s="140"/>
      <c r="B3" s="142"/>
    </row>
    <row r="4" spans="1:2" ht="14.25" x14ac:dyDescent="0.15">
      <c r="A4" s="140" t="s">
        <v>52</v>
      </c>
      <c r="B4" s="143" t="s">
        <v>58</v>
      </c>
    </row>
    <row r="6" spans="1:2" ht="15.75" customHeight="1" x14ac:dyDescent="0.15">
      <c r="A6" s="157" t="s">
        <v>53</v>
      </c>
      <c r="B6" s="157"/>
    </row>
    <row r="7" spans="1:2" ht="233.25" customHeight="1" x14ac:dyDescent="0.15">
      <c r="A7" s="158" t="s">
        <v>74</v>
      </c>
      <c r="B7" s="159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8"/>
  <sheetViews>
    <sheetView tabSelected="1" topLeftCell="A25" workbookViewId="0" xr3:uid="{958C4451-9541-5A59-BF78-D2F731DF1C81}">
      <selection activeCell="J51" sqref="J51"/>
    </sheetView>
  </sheetViews>
  <sheetFormatPr defaultColWidth="1.75" defaultRowHeight="10.5" customHeight="1" x14ac:dyDescent="0.2"/>
  <cols>
    <col min="1" max="33" width="2.6953125" style="1" customWidth="1"/>
    <col min="34" max="16384" width="1.75" style="1"/>
  </cols>
  <sheetData>
    <row r="1" spans="1:32" ht="23.25" x14ac:dyDescent="0.3">
      <c r="A1" s="161" t="s">
        <v>55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</row>
    <row r="2" spans="1:32" ht="19.5" customHeight="1" x14ac:dyDescent="0.2">
      <c r="A2" s="183" t="s">
        <v>25</v>
      </c>
      <c r="B2" s="184"/>
      <c r="C2" s="184"/>
      <c r="D2" s="184"/>
      <c r="E2" s="81" t="str">
        <f>Diario!B2</f>
        <v>Le Gnocche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85" t="s">
        <v>7</v>
      </c>
      <c r="T2" s="186"/>
      <c r="U2" s="186"/>
      <c r="V2" s="186"/>
      <c r="W2" s="79" t="str">
        <f>Diario!B4</f>
        <v>Sorelle Sigmarite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87" t="s">
        <v>30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9"/>
      <c r="M4" s="70"/>
      <c r="N4" s="190" t="s">
        <v>31</v>
      </c>
      <c r="O4" s="191"/>
      <c r="P4" s="191"/>
      <c r="Q4" s="191"/>
      <c r="R4" s="191"/>
      <c r="S4" s="191"/>
      <c r="T4" s="192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 x14ac:dyDescent="0.2">
      <c r="A5" s="193" t="s">
        <v>26</v>
      </c>
      <c r="B5" s="194"/>
      <c r="C5" s="194"/>
      <c r="D5" s="20">
        <f>SUM(Eroi!A18,Eroi!A29,Eroi!A40,Eroi!A51,Eroi!A62,Eroi!A73)</f>
        <v>6</v>
      </c>
      <c r="E5" s="194" t="s">
        <v>27</v>
      </c>
      <c r="F5" s="194"/>
      <c r="G5" s="194"/>
      <c r="H5" s="21">
        <f>SUM(,Truppa!I4,Truppa!I10,Truppa!I16,Truppa!I22,Truppa!I28,Truppa!I34,Truppa!I40,Truppa!I46,Truppa!I52,Truppa!I58)</f>
        <v>6</v>
      </c>
      <c r="I5" s="195" t="s">
        <v>35</v>
      </c>
      <c r="J5" s="194"/>
      <c r="K5" s="194"/>
      <c r="L5" s="22">
        <f>SUM(Eroi!A20,Eroi!A31,Eroi!A42,Eroi!A53,Eroi!A64,Eroi!A75,,Truppa!K7,Truppa!K13,Truppa!K19,Truppa!K25,Truppa!K31,Truppa!K37,Truppa!K43,Truppa!K49,Truppa!K55,Truppa!K61)</f>
        <v>0</v>
      </c>
      <c r="M5" s="4"/>
      <c r="N5" s="17" t="s">
        <v>32</v>
      </c>
      <c r="O5" s="18"/>
      <c r="P5" s="18"/>
      <c r="Q5" s="18"/>
      <c r="R5" s="18"/>
      <c r="S5" s="179">
        <f>Contabilità!B4</f>
        <v>6</v>
      </c>
      <c r="T5" s="180"/>
      <c r="U5" s="4"/>
      <c r="V5" s="125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75" t="s">
        <v>28</v>
      </c>
      <c r="B6" s="176"/>
      <c r="C6" s="176"/>
      <c r="D6" s="176"/>
      <c r="E6" s="176"/>
      <c r="F6" s="176"/>
      <c r="G6" s="176"/>
      <c r="H6" s="176"/>
      <c r="I6" s="176"/>
      <c r="J6" s="176"/>
      <c r="K6" s="177">
        <f>SUM(Eroi!A19,Eroi!A30,Eroi!A41,Eroi!A52,Eroi!A63,Eroi!A74,Truppa!Q7,Truppa!Q13,Truppa!Q19,Truppa!Q25,Truppa!Q31,Truppa!Q37,Truppa!Q43,Truppa!Q49,Truppa!Q55,Truppa!Q61)</f>
        <v>80</v>
      </c>
      <c r="L6" s="178"/>
      <c r="M6" s="4"/>
      <c r="N6" s="17" t="s">
        <v>33</v>
      </c>
      <c r="O6" s="18"/>
      <c r="P6" s="18"/>
      <c r="Q6" s="18"/>
      <c r="R6" s="18"/>
      <c r="S6" s="179">
        <f>Contabilità!D4</f>
        <v>0</v>
      </c>
      <c r="T6" s="180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81">
        <f>D5+H5</f>
        <v>12</v>
      </c>
      <c r="H7" s="181"/>
      <c r="I7" s="11" t="s">
        <v>1</v>
      </c>
      <c r="J7" s="11" t="s">
        <v>2</v>
      </c>
      <c r="K7" s="181">
        <f>((D5+H5-L5)*5)+(L5*20)</f>
        <v>60</v>
      </c>
      <c r="L7" s="182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73">
        <f>SUM(K6:L7)</f>
        <v>140</v>
      </c>
      <c r="L8" s="174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 x14ac:dyDescent="0.25">
      <c r="A10" s="144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65" t="s">
        <v>8</v>
      </c>
      <c r="B12" s="166"/>
      <c r="C12" s="167" t="s">
        <v>59</v>
      </c>
      <c r="D12" s="168"/>
      <c r="E12" s="168"/>
      <c r="F12" s="168"/>
      <c r="G12" s="168"/>
      <c r="H12" s="168"/>
      <c r="I12" s="168"/>
      <c r="J12" s="52" t="s">
        <v>10</v>
      </c>
      <c r="K12" s="53"/>
      <c r="L12" s="53"/>
      <c r="M12" s="53"/>
      <c r="N12" s="53"/>
      <c r="O12" s="54"/>
      <c r="P12" s="118" t="s">
        <v>62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69" t="s">
        <v>9</v>
      </c>
      <c r="B13" s="170"/>
      <c r="C13" s="162" t="s">
        <v>60</v>
      </c>
      <c r="D13" s="163"/>
      <c r="E13" s="163"/>
      <c r="F13" s="163"/>
      <c r="G13" s="164"/>
      <c r="H13" s="23" t="s">
        <v>36</v>
      </c>
      <c r="I13" s="42"/>
      <c r="J13" s="24" t="s">
        <v>79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1" t="s">
        <v>71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63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2" t="s">
        <v>72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4</v>
      </c>
      <c r="B15" s="44">
        <v>4</v>
      </c>
      <c r="C15" s="44">
        <v>4</v>
      </c>
      <c r="D15" s="44">
        <v>3</v>
      </c>
      <c r="E15" s="44">
        <v>3</v>
      </c>
      <c r="F15" s="120">
        <v>1</v>
      </c>
      <c r="G15" s="44">
        <v>4</v>
      </c>
      <c r="H15" s="44">
        <v>1</v>
      </c>
      <c r="I15" s="44">
        <v>8</v>
      </c>
      <c r="J15" s="119" t="s">
        <v>64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0" t="s">
        <v>89</v>
      </c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124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71" t="s">
        <v>18</v>
      </c>
      <c r="C17" s="172"/>
      <c r="D17" s="171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 t="s">
        <v>61</v>
      </c>
      <c r="X18" s="49" t="s">
        <v>61</v>
      </c>
      <c r="Y18" s="40"/>
      <c r="Z18" s="49"/>
      <c r="AA18" s="49"/>
      <c r="AB18" s="49"/>
      <c r="AC18" s="40"/>
      <c r="AD18" s="49"/>
      <c r="AE18" s="49"/>
      <c r="AF18" s="74"/>
    </row>
    <row r="19" spans="1:32" ht="9.75" customHeight="1" thickBot="1" x14ac:dyDescent="0.25">
      <c r="A19" s="100">
        <f>COUNTA(B18:AE20)</f>
        <v>23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 x14ac:dyDescent="0.25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65" t="s">
        <v>8</v>
      </c>
      <c r="B23" s="166"/>
      <c r="C23" s="167" t="s">
        <v>87</v>
      </c>
      <c r="D23" s="168"/>
      <c r="E23" s="168"/>
      <c r="F23" s="168"/>
      <c r="G23" s="168"/>
      <c r="H23" s="168"/>
      <c r="I23" s="168"/>
      <c r="J23" s="52" t="s">
        <v>10</v>
      </c>
      <c r="K23" s="53"/>
      <c r="L23" s="53"/>
      <c r="M23" s="53"/>
      <c r="N23" s="53"/>
      <c r="O23" s="54"/>
      <c r="P23" s="118" t="s">
        <v>62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69" t="s">
        <v>9</v>
      </c>
      <c r="B24" s="170"/>
      <c r="C24" s="162" t="s">
        <v>65</v>
      </c>
      <c r="D24" s="163"/>
      <c r="E24" s="163"/>
      <c r="F24" s="163"/>
      <c r="G24" s="164"/>
      <c r="H24" s="23" t="s">
        <v>36</v>
      </c>
      <c r="I24" s="42"/>
      <c r="J24" s="24" t="s">
        <v>79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1"/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 t="s">
        <v>63</v>
      </c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8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4</v>
      </c>
      <c r="B26" s="120">
        <v>4</v>
      </c>
      <c r="C26" s="44">
        <v>3</v>
      </c>
      <c r="D26" s="44">
        <v>3</v>
      </c>
      <c r="E26" s="44">
        <v>3</v>
      </c>
      <c r="F26" s="44">
        <v>1</v>
      </c>
      <c r="G26" s="44">
        <v>3</v>
      </c>
      <c r="H26" s="44">
        <v>1</v>
      </c>
      <c r="I26" s="120">
        <v>7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71" t="s">
        <v>18</v>
      </c>
      <c r="C28" s="172"/>
      <c r="D28" s="171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 t="s">
        <v>61</v>
      </c>
      <c r="L29" s="40"/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 x14ac:dyDescent="0.25">
      <c r="A30" s="100">
        <f>COUNTA(B29:AE31)</f>
        <v>10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 x14ac:dyDescent="0.25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65" t="s">
        <v>8</v>
      </c>
      <c r="B34" s="166"/>
      <c r="C34" s="167" t="s">
        <v>66</v>
      </c>
      <c r="D34" s="168"/>
      <c r="E34" s="168"/>
      <c r="F34" s="168"/>
      <c r="G34" s="168"/>
      <c r="H34" s="168"/>
      <c r="I34" s="168"/>
      <c r="J34" s="52" t="s">
        <v>10</v>
      </c>
      <c r="K34" s="53"/>
      <c r="L34" s="53"/>
      <c r="M34" s="53"/>
      <c r="N34" s="53"/>
      <c r="O34" s="54"/>
      <c r="P34" s="118" t="s">
        <v>62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69" t="s">
        <v>9</v>
      </c>
      <c r="B35" s="170"/>
      <c r="C35" s="162" t="s">
        <v>65</v>
      </c>
      <c r="D35" s="163"/>
      <c r="E35" s="163"/>
      <c r="F35" s="163"/>
      <c r="G35" s="164"/>
      <c r="H35" s="23" t="s">
        <v>36</v>
      </c>
      <c r="I35" s="42"/>
      <c r="J35" s="24" t="s">
        <v>79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63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8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4</v>
      </c>
      <c r="B37" s="120">
        <v>4</v>
      </c>
      <c r="C37" s="44">
        <v>3</v>
      </c>
      <c r="D37" s="44">
        <v>3</v>
      </c>
      <c r="E37" s="44">
        <v>3</v>
      </c>
      <c r="F37" s="44">
        <v>1</v>
      </c>
      <c r="G37" s="44">
        <v>3</v>
      </c>
      <c r="H37" s="154">
        <v>2</v>
      </c>
      <c r="I37" s="120">
        <v>7</v>
      </c>
      <c r="J37" s="30"/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71" t="s">
        <v>18</v>
      </c>
      <c r="C39" s="172"/>
      <c r="D39" s="171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 t="s">
        <v>61</v>
      </c>
      <c r="L40" s="153" t="s">
        <v>61</v>
      </c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 x14ac:dyDescent="0.25">
      <c r="A41" s="100">
        <f>COUNTA(B40:AE42)</f>
        <v>11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 x14ac:dyDescent="0.25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65" t="s">
        <v>8</v>
      </c>
      <c r="B45" s="166"/>
      <c r="C45" s="167" t="s">
        <v>68</v>
      </c>
      <c r="D45" s="168"/>
      <c r="E45" s="168"/>
      <c r="F45" s="168"/>
      <c r="G45" s="168"/>
      <c r="H45" s="168"/>
      <c r="I45" s="168"/>
      <c r="J45" s="52" t="s">
        <v>10</v>
      </c>
      <c r="K45" s="53"/>
      <c r="L45" s="53"/>
      <c r="M45" s="53"/>
      <c r="N45" s="53"/>
      <c r="O45" s="54"/>
      <c r="P45" s="118" t="s">
        <v>62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69" t="s">
        <v>9</v>
      </c>
      <c r="B46" s="170"/>
      <c r="C46" s="162" t="s">
        <v>67</v>
      </c>
      <c r="D46" s="163"/>
      <c r="E46" s="163"/>
      <c r="F46" s="163"/>
      <c r="G46" s="164"/>
      <c r="H46" s="23" t="s">
        <v>36</v>
      </c>
      <c r="I46" s="42"/>
      <c r="J46" s="24" t="s">
        <v>63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 t="s">
        <v>73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8" t="s">
        <v>88</v>
      </c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4</v>
      </c>
      <c r="B48" s="44">
        <v>2</v>
      </c>
      <c r="C48" s="44">
        <v>2</v>
      </c>
      <c r="D48" s="44">
        <v>3</v>
      </c>
      <c r="E48" s="44">
        <v>3</v>
      </c>
      <c r="F48" s="44">
        <v>1</v>
      </c>
      <c r="G48" s="44">
        <v>3</v>
      </c>
      <c r="H48" s="44">
        <v>1</v>
      </c>
      <c r="I48" s="154">
        <v>8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71" t="s">
        <v>18</v>
      </c>
      <c r="C50" s="172"/>
      <c r="D50" s="171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0">
        <f>IF(ISTEXT(C45),1,0)</f>
        <v>1</v>
      </c>
      <c r="B51" s="39" t="s">
        <v>61</v>
      </c>
      <c r="C51" s="153" t="s">
        <v>61</v>
      </c>
      <c r="D51" s="41" t="s">
        <v>61</v>
      </c>
      <c r="E51" s="153" t="s">
        <v>61</v>
      </c>
      <c r="F51" s="49"/>
      <c r="G51" s="40"/>
      <c r="H51" s="49"/>
      <c r="I51" s="40"/>
      <c r="J51" s="49"/>
      <c r="K51" s="49"/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 x14ac:dyDescent="0.25">
      <c r="A52" s="100">
        <f>COUNTA(B51:AE53)</f>
        <v>4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 x14ac:dyDescent="0.25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65" t="s">
        <v>8</v>
      </c>
      <c r="B56" s="166"/>
      <c r="C56" s="167" t="s">
        <v>80</v>
      </c>
      <c r="D56" s="168"/>
      <c r="E56" s="168"/>
      <c r="F56" s="168"/>
      <c r="G56" s="168"/>
      <c r="H56" s="168"/>
      <c r="I56" s="168"/>
      <c r="J56" s="52" t="s">
        <v>10</v>
      </c>
      <c r="K56" s="53"/>
      <c r="L56" s="53"/>
      <c r="M56" s="53"/>
      <c r="N56" s="53"/>
      <c r="O56" s="54"/>
      <c r="P56" s="118" t="s">
        <v>62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69" t="s">
        <v>9</v>
      </c>
      <c r="B57" s="170"/>
      <c r="C57" s="162" t="s">
        <v>65</v>
      </c>
      <c r="D57" s="163"/>
      <c r="E57" s="163"/>
      <c r="F57" s="163"/>
      <c r="G57" s="164"/>
      <c r="H57" s="23" t="s">
        <v>36</v>
      </c>
      <c r="I57" s="42"/>
      <c r="J57" s="24" t="s">
        <v>79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24"/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63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4</v>
      </c>
      <c r="B59" s="154">
        <v>5</v>
      </c>
      <c r="C59" s="44">
        <v>3</v>
      </c>
      <c r="D59" s="44">
        <v>3</v>
      </c>
      <c r="E59" s="44">
        <v>3</v>
      </c>
      <c r="F59" s="44">
        <v>1</v>
      </c>
      <c r="G59" s="44">
        <v>3</v>
      </c>
      <c r="H59" s="44">
        <v>1</v>
      </c>
      <c r="I59" s="44">
        <v>7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71" t="s">
        <v>18</v>
      </c>
      <c r="C61" s="172"/>
      <c r="D61" s="171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0">
        <f>IF(ISTEXT(C56),1,0)</f>
        <v>1</v>
      </c>
      <c r="B62" s="39" t="s">
        <v>61</v>
      </c>
      <c r="C62" s="40" t="s">
        <v>61</v>
      </c>
      <c r="D62" s="41" t="s">
        <v>61</v>
      </c>
      <c r="E62" s="40" t="s">
        <v>61</v>
      </c>
      <c r="F62" s="49" t="s">
        <v>61</v>
      </c>
      <c r="G62" s="40" t="s">
        <v>61</v>
      </c>
      <c r="H62" s="49" t="s">
        <v>61</v>
      </c>
      <c r="I62" s="40" t="s">
        <v>61</v>
      </c>
      <c r="J62" s="49" t="s">
        <v>61</v>
      </c>
      <c r="K62" s="49" t="s">
        <v>61</v>
      </c>
      <c r="L62" s="153" t="s">
        <v>61</v>
      </c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 x14ac:dyDescent="0.25">
      <c r="A63" s="100">
        <f>COUNTA(B62:AE64)</f>
        <v>11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 x14ac:dyDescent="0.25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65" t="s">
        <v>8</v>
      </c>
      <c r="B67" s="166"/>
      <c r="C67" s="167" t="s">
        <v>69</v>
      </c>
      <c r="D67" s="168"/>
      <c r="E67" s="168"/>
      <c r="F67" s="168"/>
      <c r="G67" s="168"/>
      <c r="H67" s="168"/>
      <c r="I67" s="168"/>
      <c r="J67" s="52" t="s">
        <v>10</v>
      </c>
      <c r="K67" s="53"/>
      <c r="L67" s="53"/>
      <c r="M67" s="53"/>
      <c r="N67" s="53"/>
      <c r="O67" s="54"/>
      <c r="P67" s="118" t="s">
        <v>62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 t="s">
        <v>94</v>
      </c>
      <c r="AA67" s="56"/>
      <c r="AB67" s="56"/>
      <c r="AC67" s="56"/>
      <c r="AD67" s="56"/>
      <c r="AE67" s="56"/>
      <c r="AF67" s="58"/>
    </row>
    <row r="68" spans="1:32" ht="9.75" customHeight="1" x14ac:dyDescent="0.2">
      <c r="A68" s="169" t="s">
        <v>9</v>
      </c>
      <c r="B68" s="170"/>
      <c r="C68" s="162" t="s">
        <v>70</v>
      </c>
      <c r="D68" s="163"/>
      <c r="E68" s="163"/>
      <c r="F68" s="163"/>
      <c r="G68" s="164"/>
      <c r="H68" s="23" t="s">
        <v>36</v>
      </c>
      <c r="I68" s="42"/>
      <c r="J68" s="24" t="s">
        <v>78</v>
      </c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 t="s">
        <v>93</v>
      </c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 t="s">
        <v>63</v>
      </c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>
        <v>4</v>
      </c>
      <c r="B70" s="44">
        <v>3</v>
      </c>
      <c r="C70" s="44">
        <v>3</v>
      </c>
      <c r="D70" s="44">
        <v>3</v>
      </c>
      <c r="E70" s="44">
        <v>3</v>
      </c>
      <c r="F70" s="44">
        <v>1</v>
      </c>
      <c r="G70" s="44">
        <v>3</v>
      </c>
      <c r="H70" s="44">
        <v>1</v>
      </c>
      <c r="I70" s="44">
        <v>7</v>
      </c>
      <c r="J70" s="30" t="s">
        <v>81</v>
      </c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71" t="s">
        <v>18</v>
      </c>
      <c r="C72" s="172"/>
      <c r="D72" s="171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0">
        <f>IF(ISTEXT(C67),1,0)</f>
        <v>1</v>
      </c>
      <c r="B73" s="39" t="s">
        <v>61</v>
      </c>
      <c r="C73" s="153" t="s">
        <v>61</v>
      </c>
      <c r="D73" s="41" t="s">
        <v>61</v>
      </c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 x14ac:dyDescent="0.25">
      <c r="A74" s="100">
        <f>COUNTA(B73:AE75)</f>
        <v>3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 x14ac:dyDescent="0.25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2:D2"/>
    <mergeCell ref="S2:V2"/>
    <mergeCell ref="A4:L4"/>
    <mergeCell ref="N4:T4"/>
    <mergeCell ref="A5:C5"/>
    <mergeCell ref="E5:G5"/>
    <mergeCell ref="I5:K5"/>
    <mergeCell ref="S5:T5"/>
    <mergeCell ref="A6:J6"/>
    <mergeCell ref="K6:L6"/>
    <mergeCell ref="S6:T6"/>
    <mergeCell ref="G7:H7"/>
    <mergeCell ref="K7:L7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3"/>
  <sheetViews>
    <sheetView workbookViewId="0" xr3:uid="{842E5F09-E766-5B8D-85AF-A39847EA96FD}">
      <selection activeCell="U37" sqref="U37"/>
    </sheetView>
  </sheetViews>
  <sheetFormatPr defaultColWidth="12.26953125" defaultRowHeight="13.5" customHeight="1" x14ac:dyDescent="0.2"/>
  <cols>
    <col min="1" max="32" width="2.6953125" style="1" customWidth="1"/>
    <col min="33" max="16384" width="12.26953125" style="1"/>
  </cols>
  <sheetData>
    <row r="1" spans="1:32" ht="15" customHeight="1" x14ac:dyDescent="0.25">
      <c r="A1" s="144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6"/>
      <c r="L1" s="126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202" t="s">
        <v>20</v>
      </c>
      <c r="B3" s="203"/>
      <c r="C3" s="204" t="s">
        <v>95</v>
      </c>
      <c r="D3" s="204"/>
      <c r="E3" s="204"/>
      <c r="F3" s="204"/>
      <c r="G3" s="204"/>
      <c r="H3" s="204"/>
      <c r="I3" s="204"/>
      <c r="J3" s="86" t="s">
        <v>10</v>
      </c>
      <c r="K3" s="87"/>
      <c r="L3" s="87"/>
      <c r="M3" s="87"/>
      <c r="N3" s="88"/>
      <c r="O3" s="118" t="s">
        <v>62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 x14ac:dyDescent="0.2">
      <c r="A4" s="200" t="s">
        <v>19</v>
      </c>
      <c r="B4" s="201"/>
      <c r="C4" s="197" t="s">
        <v>70</v>
      </c>
      <c r="D4" s="198"/>
      <c r="E4" s="198"/>
      <c r="F4" s="198"/>
      <c r="G4" s="199"/>
      <c r="H4" s="8" t="s">
        <v>21</v>
      </c>
      <c r="I4" s="19">
        <v>2</v>
      </c>
      <c r="J4" s="98" t="s">
        <v>78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 x14ac:dyDescent="0.2">
      <c r="A5" s="205" t="s">
        <v>22</v>
      </c>
      <c r="B5" s="206"/>
      <c r="C5" s="206"/>
      <c r="D5" s="206"/>
      <c r="E5" s="206"/>
      <c r="F5" s="207"/>
      <c r="G5" s="95">
        <v>0</v>
      </c>
      <c r="H5" s="9" t="s">
        <v>36</v>
      </c>
      <c r="I5" s="95"/>
      <c r="J5" s="119" t="s">
        <v>63</v>
      </c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 x14ac:dyDescent="0.25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119" t="s">
        <v>81</v>
      </c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 x14ac:dyDescent="0.25">
      <c r="A7" s="112">
        <v>4</v>
      </c>
      <c r="B7" s="113">
        <v>3</v>
      </c>
      <c r="C7" s="156">
        <v>4</v>
      </c>
      <c r="D7" s="113">
        <v>3</v>
      </c>
      <c r="E7" s="113">
        <v>3</v>
      </c>
      <c r="F7" s="113">
        <v>1</v>
      </c>
      <c r="G7" s="113">
        <v>3</v>
      </c>
      <c r="H7" s="113">
        <v>1</v>
      </c>
      <c r="I7" s="113">
        <v>7</v>
      </c>
      <c r="J7" s="104"/>
      <c r="K7" s="105">
        <f>COUNTA(I5)*I4</f>
        <v>0</v>
      </c>
      <c r="L7" s="196" t="s">
        <v>23</v>
      </c>
      <c r="M7" s="196"/>
      <c r="N7" s="196"/>
      <c r="O7" s="196"/>
      <c r="P7" s="196"/>
      <c r="Q7" s="106">
        <f>(COUNTA(S7:AF7)+G5)*I4</f>
        <v>6</v>
      </c>
      <c r="R7" s="107"/>
      <c r="S7" s="108" t="s">
        <v>61</v>
      </c>
      <c r="T7" s="155" t="s">
        <v>61</v>
      </c>
      <c r="U7" s="110" t="s">
        <v>61</v>
      </c>
      <c r="V7" s="111"/>
      <c r="W7" s="109"/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202" t="s">
        <v>20</v>
      </c>
      <c r="B9" s="203"/>
      <c r="C9" s="204" t="s">
        <v>75</v>
      </c>
      <c r="D9" s="204"/>
      <c r="E9" s="204"/>
      <c r="F9" s="204"/>
      <c r="G9" s="204"/>
      <c r="H9" s="204"/>
      <c r="I9" s="204"/>
      <c r="J9" s="86" t="s">
        <v>10</v>
      </c>
      <c r="K9" s="87"/>
      <c r="L9" s="87"/>
      <c r="M9" s="87"/>
      <c r="N9" s="88"/>
      <c r="O9" s="118" t="s">
        <v>62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 x14ac:dyDescent="0.2">
      <c r="A10" s="200" t="s">
        <v>19</v>
      </c>
      <c r="B10" s="201"/>
      <c r="C10" s="197" t="s">
        <v>77</v>
      </c>
      <c r="D10" s="198"/>
      <c r="E10" s="198"/>
      <c r="F10" s="198"/>
      <c r="G10" s="199"/>
      <c r="H10" s="8" t="s">
        <v>21</v>
      </c>
      <c r="I10" s="19">
        <v>1</v>
      </c>
      <c r="J10" s="98" t="s">
        <v>63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 x14ac:dyDescent="0.2">
      <c r="A11" s="205" t="s">
        <v>22</v>
      </c>
      <c r="B11" s="206"/>
      <c r="C11" s="206"/>
      <c r="D11" s="206"/>
      <c r="E11" s="206"/>
      <c r="F11" s="207"/>
      <c r="G11" s="95">
        <v>0</v>
      </c>
      <c r="H11" s="9" t="s">
        <v>36</v>
      </c>
      <c r="I11" s="95"/>
      <c r="J11" s="2"/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 x14ac:dyDescent="0.25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 x14ac:dyDescent="0.25">
      <c r="A13" s="112">
        <v>4</v>
      </c>
      <c r="B13" s="113">
        <v>2</v>
      </c>
      <c r="C13" s="113">
        <v>2</v>
      </c>
      <c r="D13" s="113">
        <v>3</v>
      </c>
      <c r="E13" s="113">
        <v>3</v>
      </c>
      <c r="F13" s="113">
        <v>1</v>
      </c>
      <c r="G13" s="113">
        <v>3</v>
      </c>
      <c r="H13" s="156">
        <v>2</v>
      </c>
      <c r="I13" s="113">
        <v>6</v>
      </c>
      <c r="J13" s="104"/>
      <c r="K13" s="105">
        <f>COUNTA(I11)*I10</f>
        <v>0</v>
      </c>
      <c r="L13" s="196" t="s">
        <v>23</v>
      </c>
      <c r="M13" s="196"/>
      <c r="N13" s="196"/>
      <c r="O13" s="196"/>
      <c r="P13" s="196"/>
      <c r="Q13" s="106">
        <f>(COUNTA(S13:AF13)+G11)*I10</f>
        <v>3</v>
      </c>
      <c r="R13" s="107"/>
      <c r="S13" s="108" t="s">
        <v>61</v>
      </c>
      <c r="T13" s="155" t="s">
        <v>61</v>
      </c>
      <c r="U13" s="110" t="s">
        <v>61</v>
      </c>
      <c r="V13" s="111"/>
      <c r="W13" s="109"/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202" t="s">
        <v>20</v>
      </c>
      <c r="B15" s="203"/>
      <c r="C15" s="204" t="s">
        <v>76</v>
      </c>
      <c r="D15" s="204"/>
      <c r="E15" s="204"/>
      <c r="F15" s="204"/>
      <c r="G15" s="204"/>
      <c r="H15" s="204"/>
      <c r="I15" s="204"/>
      <c r="J15" s="86" t="s">
        <v>10</v>
      </c>
      <c r="K15" s="87"/>
      <c r="L15" s="87"/>
      <c r="M15" s="87"/>
      <c r="N15" s="88"/>
      <c r="O15" s="118" t="s">
        <v>62</v>
      </c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 x14ac:dyDescent="0.2">
      <c r="A16" s="200" t="s">
        <v>19</v>
      </c>
      <c r="B16" s="201"/>
      <c r="C16" s="197" t="s">
        <v>77</v>
      </c>
      <c r="D16" s="198"/>
      <c r="E16" s="198"/>
      <c r="F16" s="198"/>
      <c r="G16" s="199"/>
      <c r="H16" s="8" t="s">
        <v>21</v>
      </c>
      <c r="I16" s="19">
        <v>1</v>
      </c>
      <c r="J16" s="98" t="s">
        <v>63</v>
      </c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121"/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 x14ac:dyDescent="0.2">
      <c r="A17" s="205" t="s">
        <v>22</v>
      </c>
      <c r="B17" s="206"/>
      <c r="C17" s="206"/>
      <c r="D17" s="206"/>
      <c r="E17" s="206"/>
      <c r="F17" s="207"/>
      <c r="G17" s="95"/>
      <c r="H17" s="9" t="s">
        <v>36</v>
      </c>
      <c r="I17" s="95"/>
      <c r="J17" s="2"/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12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 x14ac:dyDescent="0.25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 x14ac:dyDescent="0.25">
      <c r="A19" s="112">
        <v>4</v>
      </c>
      <c r="B19" s="113">
        <v>2</v>
      </c>
      <c r="C19" s="113">
        <v>2</v>
      </c>
      <c r="D19" s="113">
        <v>3</v>
      </c>
      <c r="E19" s="113">
        <v>3</v>
      </c>
      <c r="F19" s="113">
        <v>1</v>
      </c>
      <c r="G19" s="113">
        <v>3</v>
      </c>
      <c r="H19" s="113">
        <v>1</v>
      </c>
      <c r="I19" s="156">
        <v>7</v>
      </c>
      <c r="J19" s="104"/>
      <c r="K19" s="105">
        <f>COUNTA(I17)*I16</f>
        <v>0</v>
      </c>
      <c r="L19" s="196" t="s">
        <v>23</v>
      </c>
      <c r="M19" s="196"/>
      <c r="N19" s="196"/>
      <c r="O19" s="196"/>
      <c r="P19" s="196"/>
      <c r="Q19" s="106">
        <f>(COUNTA(S19:AF19)+G17)*I16</f>
        <v>3</v>
      </c>
      <c r="R19" s="107"/>
      <c r="S19" s="108" t="s">
        <v>61</v>
      </c>
      <c r="T19" s="155" t="s">
        <v>61</v>
      </c>
      <c r="U19" s="110" t="s">
        <v>61</v>
      </c>
      <c r="V19" s="111"/>
      <c r="W19" s="109"/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202" t="s">
        <v>20</v>
      </c>
      <c r="B21" s="203"/>
      <c r="C21" s="204" t="s">
        <v>96</v>
      </c>
      <c r="D21" s="204"/>
      <c r="E21" s="204"/>
      <c r="F21" s="204"/>
      <c r="G21" s="204"/>
      <c r="H21" s="204"/>
      <c r="I21" s="204"/>
      <c r="J21" s="86" t="s">
        <v>10</v>
      </c>
      <c r="K21" s="87"/>
      <c r="L21" s="87"/>
      <c r="M21" s="87"/>
      <c r="N21" s="88"/>
      <c r="O21" s="118" t="s">
        <v>62</v>
      </c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customHeight="1" x14ac:dyDescent="0.2">
      <c r="A22" s="200" t="s">
        <v>19</v>
      </c>
      <c r="B22" s="201"/>
      <c r="C22" s="197" t="s">
        <v>77</v>
      </c>
      <c r="D22" s="198"/>
      <c r="E22" s="198"/>
      <c r="F22" s="198"/>
      <c r="G22" s="199"/>
      <c r="H22" s="8" t="s">
        <v>21</v>
      </c>
      <c r="I22" s="19">
        <v>2</v>
      </c>
      <c r="J22" s="98" t="s">
        <v>63</v>
      </c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98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customHeight="1" x14ac:dyDescent="0.2">
      <c r="A23" s="205" t="s">
        <v>22</v>
      </c>
      <c r="B23" s="206"/>
      <c r="C23" s="206"/>
      <c r="D23" s="206"/>
      <c r="E23" s="206"/>
      <c r="F23" s="207"/>
      <c r="G23" s="95">
        <v>0</v>
      </c>
      <c r="H23" s="9" t="s">
        <v>36</v>
      </c>
      <c r="I23" s="95"/>
      <c r="J23" s="2"/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19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customHeight="1" thickBot="1" x14ac:dyDescent="0.25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customHeight="1" thickBot="1" x14ac:dyDescent="0.25">
      <c r="A25" s="112">
        <v>4</v>
      </c>
      <c r="B25" s="113">
        <v>2</v>
      </c>
      <c r="C25" s="113">
        <v>2</v>
      </c>
      <c r="D25" s="156">
        <v>4</v>
      </c>
      <c r="E25" s="113">
        <v>3</v>
      </c>
      <c r="F25" s="113">
        <v>1</v>
      </c>
      <c r="G25" s="113">
        <v>3</v>
      </c>
      <c r="H25" s="113">
        <v>1</v>
      </c>
      <c r="I25" s="113">
        <v>6</v>
      </c>
      <c r="J25" s="104"/>
      <c r="K25" s="105">
        <f>COUNTA(I23)*I22</f>
        <v>0</v>
      </c>
      <c r="L25" s="196" t="s">
        <v>23</v>
      </c>
      <c r="M25" s="196"/>
      <c r="N25" s="196"/>
      <c r="O25" s="196"/>
      <c r="P25" s="196"/>
      <c r="Q25" s="106">
        <f>(COUNTA(S25:AF25)+G23)*I22</f>
        <v>6</v>
      </c>
      <c r="R25" s="107"/>
      <c r="S25" s="108" t="s">
        <v>61</v>
      </c>
      <c r="T25" s="155" t="s">
        <v>61</v>
      </c>
      <c r="U25" s="110" t="s">
        <v>61</v>
      </c>
      <c r="V25" s="111"/>
      <c r="W25" s="109"/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202" t="s">
        <v>20</v>
      </c>
      <c r="B27" s="203"/>
      <c r="C27" s="204"/>
      <c r="D27" s="204"/>
      <c r="E27" s="204"/>
      <c r="F27" s="204"/>
      <c r="G27" s="204"/>
      <c r="H27" s="204"/>
      <c r="I27" s="204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customHeight="1" x14ac:dyDescent="0.2">
      <c r="A28" s="200" t="s">
        <v>19</v>
      </c>
      <c r="B28" s="201"/>
      <c r="C28" s="197"/>
      <c r="D28" s="198"/>
      <c r="E28" s="198"/>
      <c r="F28" s="198"/>
      <c r="G28" s="199"/>
      <c r="H28" s="8" t="s">
        <v>21</v>
      </c>
      <c r="I28" s="19">
        <v>0</v>
      </c>
      <c r="J28" s="98"/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/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customHeight="1" x14ac:dyDescent="0.2">
      <c r="A29" s="205" t="s">
        <v>22</v>
      </c>
      <c r="B29" s="206"/>
      <c r="C29" s="206"/>
      <c r="D29" s="206"/>
      <c r="E29" s="206"/>
      <c r="F29" s="207"/>
      <c r="G29" s="95">
        <v>0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2"/>
      <c r="V29" s="84"/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customHeight="1" thickBot="1" x14ac:dyDescent="0.25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/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customHeight="1" thickBot="1" x14ac:dyDescent="0.25">
      <c r="A31" s="102"/>
      <c r="B31" s="103"/>
      <c r="C31" s="103"/>
      <c r="D31" s="103"/>
      <c r="E31" s="103"/>
      <c r="F31" s="103"/>
      <c r="G31" s="103"/>
      <c r="H31" s="103"/>
      <c r="I31" s="103"/>
      <c r="J31" s="104"/>
      <c r="K31" s="105">
        <f>COUNTA(I29)*I28</f>
        <v>0</v>
      </c>
      <c r="L31" s="196" t="s">
        <v>23</v>
      </c>
      <c r="M31" s="196"/>
      <c r="N31" s="196"/>
      <c r="O31" s="196"/>
      <c r="P31" s="196"/>
      <c r="Q31" s="106">
        <f>(COUNTA(S31:AF31)+G29)*I28</f>
        <v>0</v>
      </c>
      <c r="R31" s="107"/>
      <c r="S31" s="108"/>
      <c r="T31" s="109"/>
      <c r="U31" s="110"/>
      <c r="V31" s="111"/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202" t="s">
        <v>20</v>
      </c>
      <c r="B33" s="203"/>
      <c r="C33" s="204"/>
      <c r="D33" s="204"/>
      <c r="E33" s="204"/>
      <c r="F33" s="204"/>
      <c r="G33" s="204"/>
      <c r="H33" s="204"/>
      <c r="I33" s="204"/>
      <c r="J33" s="86" t="s">
        <v>10</v>
      </c>
      <c r="K33" s="87"/>
      <c r="L33" s="87"/>
      <c r="M33" s="87"/>
      <c r="N33" s="88"/>
      <c r="O33" s="89"/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customHeight="1" x14ac:dyDescent="0.2">
      <c r="A34" s="200" t="s">
        <v>19</v>
      </c>
      <c r="B34" s="201"/>
      <c r="C34" s="197"/>
      <c r="D34" s="198"/>
      <c r="E34" s="198"/>
      <c r="F34" s="198"/>
      <c r="G34" s="199"/>
      <c r="H34" s="8" t="s">
        <v>21</v>
      </c>
      <c r="I34" s="19">
        <v>0</v>
      </c>
      <c r="J34" s="98"/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customHeight="1" x14ac:dyDescent="0.2">
      <c r="A35" s="205" t="s">
        <v>22</v>
      </c>
      <c r="B35" s="206"/>
      <c r="C35" s="206"/>
      <c r="D35" s="206"/>
      <c r="E35" s="206"/>
      <c r="F35" s="207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customHeight="1" thickBot="1" x14ac:dyDescent="0.25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customHeight="1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4"/>
      <c r="K37" s="105">
        <f>COUNTA(I35)*I34</f>
        <v>0</v>
      </c>
      <c r="L37" s="196" t="s">
        <v>23</v>
      </c>
      <c r="M37" s="196"/>
      <c r="N37" s="196"/>
      <c r="O37" s="196"/>
      <c r="P37" s="196"/>
      <c r="Q37" s="106">
        <f>(COUNTA(S37:AF37)+G35)*I34</f>
        <v>0</v>
      </c>
      <c r="R37" s="107"/>
      <c r="S37" s="108"/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202" t="s">
        <v>20</v>
      </c>
      <c r="B39" s="203"/>
      <c r="C39" s="204"/>
      <c r="D39" s="204"/>
      <c r="E39" s="204"/>
      <c r="F39" s="204"/>
      <c r="G39" s="204"/>
      <c r="H39" s="204"/>
      <c r="I39" s="204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customHeight="1" x14ac:dyDescent="0.2">
      <c r="A40" s="200" t="s">
        <v>19</v>
      </c>
      <c r="B40" s="201"/>
      <c r="C40" s="197"/>
      <c r="D40" s="198"/>
      <c r="E40" s="198"/>
      <c r="F40" s="198"/>
      <c r="G40" s="199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customHeight="1" x14ac:dyDescent="0.2">
      <c r="A41" s="205" t="s">
        <v>22</v>
      </c>
      <c r="B41" s="206"/>
      <c r="C41" s="206"/>
      <c r="D41" s="206"/>
      <c r="E41" s="206"/>
      <c r="F41" s="207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customHeight="1" thickBot="1" x14ac:dyDescent="0.25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customHeight="1" thickBot="1" x14ac:dyDescent="0.25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196" t="s">
        <v>23</v>
      </c>
      <c r="M43" s="196"/>
      <c r="N43" s="196"/>
      <c r="O43" s="196"/>
      <c r="P43" s="196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202" t="s">
        <v>20</v>
      </c>
      <c r="B45" s="203"/>
      <c r="C45" s="204"/>
      <c r="D45" s="204"/>
      <c r="E45" s="204"/>
      <c r="F45" s="204"/>
      <c r="G45" s="204"/>
      <c r="H45" s="204"/>
      <c r="I45" s="204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customHeight="1" x14ac:dyDescent="0.2">
      <c r="A46" s="200" t="s">
        <v>19</v>
      </c>
      <c r="B46" s="201"/>
      <c r="C46" s="197"/>
      <c r="D46" s="198"/>
      <c r="E46" s="198"/>
      <c r="F46" s="198"/>
      <c r="G46" s="199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customHeight="1" x14ac:dyDescent="0.2">
      <c r="A47" s="205" t="s">
        <v>22</v>
      </c>
      <c r="B47" s="206"/>
      <c r="C47" s="206"/>
      <c r="D47" s="206"/>
      <c r="E47" s="206"/>
      <c r="F47" s="207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customHeight="1" thickBot="1" x14ac:dyDescent="0.25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customHeight="1" thickBot="1" x14ac:dyDescent="0.25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196" t="s">
        <v>23</v>
      </c>
      <c r="M49" s="196"/>
      <c r="N49" s="196"/>
      <c r="O49" s="196"/>
      <c r="P49" s="196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202" t="s">
        <v>20</v>
      </c>
      <c r="B51" s="203"/>
      <c r="C51" s="204"/>
      <c r="D51" s="204"/>
      <c r="E51" s="204"/>
      <c r="F51" s="204"/>
      <c r="G51" s="204"/>
      <c r="H51" s="204"/>
      <c r="I51" s="204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customHeight="1" x14ac:dyDescent="0.2">
      <c r="A52" s="200" t="s">
        <v>19</v>
      </c>
      <c r="B52" s="201"/>
      <c r="C52" s="197"/>
      <c r="D52" s="198"/>
      <c r="E52" s="198"/>
      <c r="F52" s="198"/>
      <c r="G52" s="199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customHeight="1" x14ac:dyDescent="0.2">
      <c r="A53" s="205" t="s">
        <v>22</v>
      </c>
      <c r="B53" s="206"/>
      <c r="C53" s="206"/>
      <c r="D53" s="206"/>
      <c r="E53" s="206"/>
      <c r="F53" s="207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customHeight="1" thickBot="1" x14ac:dyDescent="0.25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customHeight="1" thickBot="1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196" t="s">
        <v>23</v>
      </c>
      <c r="M55" s="196"/>
      <c r="N55" s="196"/>
      <c r="O55" s="196"/>
      <c r="P55" s="196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202" t="s">
        <v>20</v>
      </c>
      <c r="B57" s="203"/>
      <c r="C57" s="204"/>
      <c r="D57" s="204"/>
      <c r="E57" s="204"/>
      <c r="F57" s="204"/>
      <c r="G57" s="204"/>
      <c r="H57" s="204"/>
      <c r="I57" s="204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customHeight="1" x14ac:dyDescent="0.2">
      <c r="A58" s="200" t="s">
        <v>19</v>
      </c>
      <c r="B58" s="201"/>
      <c r="C58" s="197"/>
      <c r="D58" s="198"/>
      <c r="E58" s="198"/>
      <c r="F58" s="198"/>
      <c r="G58" s="199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customHeight="1" x14ac:dyDescent="0.2">
      <c r="A59" s="205" t="s">
        <v>22</v>
      </c>
      <c r="B59" s="206"/>
      <c r="C59" s="206"/>
      <c r="D59" s="206"/>
      <c r="E59" s="206"/>
      <c r="F59" s="207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customHeight="1" thickBot="1" x14ac:dyDescent="0.25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customHeight="1" thickBot="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196" t="s">
        <v>23</v>
      </c>
      <c r="M61" s="196"/>
      <c r="N61" s="196"/>
      <c r="O61" s="196"/>
      <c r="P61" s="196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customHeight="1" thickTop="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</row>
    <row r="63" spans="1:32" ht="13.5" customHeight="1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</sheetData>
  <mergeCells count="60">
    <mergeCell ref="A46:B46"/>
    <mergeCell ref="A40:B40"/>
    <mergeCell ref="A39:B39"/>
    <mergeCell ref="C39:I39"/>
    <mergeCell ref="A34:B34"/>
    <mergeCell ref="C46:G46"/>
    <mergeCell ref="A27:B27"/>
    <mergeCell ref="C27:I27"/>
    <mergeCell ref="A22:B22"/>
    <mergeCell ref="A16:B16"/>
    <mergeCell ref="A23:F23"/>
    <mergeCell ref="A21:B21"/>
    <mergeCell ref="C21:I21"/>
    <mergeCell ref="A17:F17"/>
    <mergeCell ref="C16:G16"/>
    <mergeCell ref="A4:B4"/>
    <mergeCell ref="C4:G4"/>
    <mergeCell ref="A3:B3"/>
    <mergeCell ref="C3:I3"/>
    <mergeCell ref="C9:I9"/>
    <mergeCell ref="A9:B9"/>
    <mergeCell ref="L7:P7"/>
    <mergeCell ref="C10:G10"/>
    <mergeCell ref="A5:F5"/>
    <mergeCell ref="A15:B15"/>
    <mergeCell ref="C15:I15"/>
    <mergeCell ref="A11:F11"/>
    <mergeCell ref="A10:B10"/>
    <mergeCell ref="L13:P13"/>
    <mergeCell ref="L19:P19"/>
    <mergeCell ref="C22:G22"/>
    <mergeCell ref="L25:P25"/>
    <mergeCell ref="L31:P31"/>
    <mergeCell ref="C34:G34"/>
    <mergeCell ref="A52:B52"/>
    <mergeCell ref="C52:G52"/>
    <mergeCell ref="L49:P49"/>
    <mergeCell ref="A51:B51"/>
    <mergeCell ref="C51:I51"/>
    <mergeCell ref="L61:P61"/>
    <mergeCell ref="A59:F59"/>
    <mergeCell ref="A57:B57"/>
    <mergeCell ref="C57:I57"/>
    <mergeCell ref="A58:B58"/>
    <mergeCell ref="L55:P55"/>
    <mergeCell ref="C58:G58"/>
    <mergeCell ref="A28:B28"/>
    <mergeCell ref="C28:G28"/>
    <mergeCell ref="A33:B33"/>
    <mergeCell ref="C33:I33"/>
    <mergeCell ref="A45:B45"/>
    <mergeCell ref="C45:I45"/>
    <mergeCell ref="A29:F29"/>
    <mergeCell ref="A35:F35"/>
    <mergeCell ref="A41:F41"/>
    <mergeCell ref="L37:P37"/>
    <mergeCell ref="C40:G40"/>
    <mergeCell ref="L43:P43"/>
    <mergeCell ref="A47:F47"/>
    <mergeCell ref="A53:F5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 xr3:uid="{51F8DEE0-4D01-5F28-A812-FC0BD7CAC4A5}">
      <selection activeCell="A19" sqref="A19:D19"/>
    </sheetView>
  </sheetViews>
  <sheetFormatPr defaultRowHeight="12.75" x14ac:dyDescent="0.15"/>
  <cols>
    <col min="1" max="4" width="14.96875" customWidth="1"/>
    <col min="5" max="8" width="7.28125" customWidth="1"/>
  </cols>
  <sheetData>
    <row r="1" spans="1:8" ht="25.5" customHeight="1" x14ac:dyDescent="0.25">
      <c r="A1" s="210" t="s">
        <v>56</v>
      </c>
      <c r="B1" s="210"/>
      <c r="C1" s="210"/>
      <c r="D1" s="210"/>
      <c r="E1" s="210"/>
      <c r="F1" s="210"/>
      <c r="G1" s="210"/>
      <c r="H1" s="210"/>
    </row>
    <row r="2" spans="1:8" ht="14.25" x14ac:dyDescent="0.15">
      <c r="A2" s="145" t="s">
        <v>39</v>
      </c>
      <c r="B2" s="128" t="str">
        <f>Diario!B2</f>
        <v>Le Gnocche</v>
      </c>
    </row>
    <row r="3" spans="1:8" ht="6.75" customHeight="1" x14ac:dyDescent="0.15"/>
    <row r="4" spans="1:8" s="127" customFormat="1" ht="18.75" thickBot="1" x14ac:dyDescent="0.25">
      <c r="A4" s="152" t="s">
        <v>40</v>
      </c>
      <c r="B4" s="139">
        <f>SUM(E7:E42)-SUM(F7:F42)</f>
        <v>6</v>
      </c>
      <c r="C4" s="152" t="s">
        <v>41</v>
      </c>
      <c r="D4" s="139">
        <f>SUM(G7:G42)-SUM(H7:H42)</f>
        <v>0</v>
      </c>
    </row>
    <row r="5" spans="1:8" ht="13.5" customHeight="1" thickTop="1" x14ac:dyDescent="0.15">
      <c r="E5" s="211" t="s">
        <v>42</v>
      </c>
      <c r="F5" s="212"/>
      <c r="G5" s="211" t="s">
        <v>45</v>
      </c>
      <c r="H5" s="212"/>
    </row>
    <row r="6" spans="1:8" ht="13.5" thickBot="1" x14ac:dyDescent="0.2">
      <c r="E6" s="129" t="s">
        <v>43</v>
      </c>
      <c r="F6" s="130" t="s">
        <v>44</v>
      </c>
      <c r="G6" s="129" t="s">
        <v>46</v>
      </c>
      <c r="H6" s="130" t="s">
        <v>47</v>
      </c>
    </row>
    <row r="7" spans="1:8" ht="15.75" thickTop="1" thickBot="1" x14ac:dyDescent="0.2">
      <c r="A7" s="213" t="s">
        <v>48</v>
      </c>
      <c r="B7" s="214"/>
      <c r="C7" s="214"/>
      <c r="D7" s="214"/>
      <c r="E7" s="135">
        <v>500</v>
      </c>
      <c r="F7" s="136"/>
      <c r="G7" s="135"/>
      <c r="H7" s="136"/>
    </row>
    <row r="8" spans="1:8" ht="14.25" x14ac:dyDescent="0.15">
      <c r="A8" s="215" t="s">
        <v>49</v>
      </c>
      <c r="B8" s="216"/>
      <c r="C8" s="216"/>
      <c r="D8" s="216"/>
      <c r="E8" s="146"/>
      <c r="F8" s="147"/>
      <c r="G8" s="146"/>
      <c r="H8" s="147"/>
    </row>
    <row r="9" spans="1:8" x14ac:dyDescent="0.15">
      <c r="A9" s="208" t="s">
        <v>60</v>
      </c>
      <c r="B9" s="209"/>
      <c r="C9" s="209"/>
      <c r="D9" s="209"/>
      <c r="E9" s="148"/>
      <c r="F9" s="149">
        <v>70</v>
      </c>
      <c r="G9" s="148"/>
      <c r="H9" s="149"/>
    </row>
    <row r="10" spans="1:8" x14ac:dyDescent="0.15">
      <c r="A10" s="208" t="s">
        <v>82</v>
      </c>
      <c r="B10" s="209"/>
      <c r="C10" s="209"/>
      <c r="D10" s="209"/>
      <c r="E10" s="148"/>
      <c r="F10" s="149">
        <f>3*35</f>
        <v>105</v>
      </c>
      <c r="G10" s="148"/>
      <c r="H10" s="149"/>
    </row>
    <row r="11" spans="1:8" x14ac:dyDescent="0.15">
      <c r="A11" s="208" t="s">
        <v>83</v>
      </c>
      <c r="B11" s="209"/>
      <c r="C11" s="209"/>
      <c r="D11" s="209"/>
      <c r="E11" s="148"/>
      <c r="F11" s="149">
        <v>25</v>
      </c>
      <c r="G11" s="148"/>
      <c r="H11" s="149"/>
    </row>
    <row r="12" spans="1:8" x14ac:dyDescent="0.15">
      <c r="A12" s="208" t="s">
        <v>84</v>
      </c>
      <c r="B12" s="209"/>
      <c r="C12" s="209"/>
      <c r="D12" s="209"/>
      <c r="E12" s="148"/>
      <c r="F12" s="149">
        <f>2*25</f>
        <v>50</v>
      </c>
      <c r="G12" s="148"/>
      <c r="H12" s="149"/>
    </row>
    <row r="13" spans="1:8" x14ac:dyDescent="0.15">
      <c r="A13" s="208" t="s">
        <v>85</v>
      </c>
      <c r="B13" s="209"/>
      <c r="C13" s="209"/>
      <c r="D13" s="209"/>
      <c r="E13" s="148"/>
      <c r="F13" s="149">
        <f>3*15</f>
        <v>45</v>
      </c>
      <c r="G13" s="148"/>
      <c r="H13" s="149"/>
    </row>
    <row r="14" spans="1:8" ht="27" customHeight="1" thickBot="1" x14ac:dyDescent="0.2">
      <c r="A14" s="208" t="s">
        <v>86</v>
      </c>
      <c r="B14" s="209"/>
      <c r="C14" s="209"/>
      <c r="D14" s="209"/>
      <c r="E14" s="150"/>
      <c r="F14" s="151">
        <f>5*15+10*10+3*2+20</f>
        <v>201</v>
      </c>
      <c r="G14" s="150"/>
      <c r="H14" s="151"/>
    </row>
    <row r="15" spans="1:8" ht="14.25" x14ac:dyDescent="0.15">
      <c r="A15" s="215" t="s">
        <v>50</v>
      </c>
      <c r="B15" s="216"/>
      <c r="C15" s="216"/>
      <c r="D15" s="216"/>
      <c r="E15" s="131"/>
      <c r="F15" s="132"/>
      <c r="G15" s="131"/>
      <c r="H15" s="132"/>
    </row>
    <row r="16" spans="1:8" x14ac:dyDescent="0.15">
      <c r="A16" s="208" t="s">
        <v>45</v>
      </c>
      <c r="B16" s="209"/>
      <c r="C16" s="209"/>
      <c r="D16" s="209"/>
      <c r="E16" s="131"/>
      <c r="F16" s="132"/>
      <c r="G16" s="131">
        <v>2</v>
      </c>
      <c r="H16" s="132"/>
    </row>
    <row r="17" spans="1:8" x14ac:dyDescent="0.15">
      <c r="A17" s="208" t="s">
        <v>90</v>
      </c>
      <c r="B17" s="209"/>
      <c r="C17" s="209"/>
      <c r="D17" s="209"/>
      <c r="E17" s="131">
        <v>50</v>
      </c>
      <c r="F17" s="132"/>
      <c r="G17" s="131"/>
      <c r="H17" s="132">
        <v>2</v>
      </c>
    </row>
    <row r="18" spans="1:8" x14ac:dyDescent="0.15">
      <c r="A18" s="208" t="s">
        <v>92</v>
      </c>
      <c r="B18" s="209"/>
      <c r="C18" s="209"/>
      <c r="D18" s="209"/>
      <c r="E18" s="131"/>
      <c r="F18" s="132">
        <v>35</v>
      </c>
      <c r="G18" s="131"/>
      <c r="H18" s="132"/>
    </row>
    <row r="19" spans="1:8" ht="13.5" thickBot="1" x14ac:dyDescent="0.2">
      <c r="A19" s="217" t="s">
        <v>91</v>
      </c>
      <c r="B19" s="218"/>
      <c r="C19" s="218"/>
      <c r="D19" s="218"/>
      <c r="E19" s="137"/>
      <c r="F19" s="138">
        <v>13</v>
      </c>
      <c r="G19" s="137"/>
      <c r="H19" s="138"/>
    </row>
    <row r="20" spans="1:8" x14ac:dyDescent="0.15">
      <c r="E20" s="131"/>
      <c r="F20" s="132"/>
      <c r="G20" s="131"/>
      <c r="H20" s="132"/>
    </row>
    <row r="21" spans="1:8" x14ac:dyDescent="0.15">
      <c r="E21" s="131"/>
      <c r="F21" s="132"/>
      <c r="G21" s="131"/>
      <c r="H21" s="132"/>
    </row>
    <row r="22" spans="1:8" x14ac:dyDescent="0.15">
      <c r="E22" s="131"/>
      <c r="F22" s="132"/>
      <c r="G22" s="131"/>
      <c r="H22" s="132"/>
    </row>
    <row r="23" spans="1:8" x14ac:dyDescent="0.15">
      <c r="E23" s="131"/>
      <c r="F23" s="132"/>
      <c r="G23" s="131"/>
      <c r="H23" s="132"/>
    </row>
    <row r="24" spans="1:8" x14ac:dyDescent="0.15">
      <c r="E24" s="131"/>
      <c r="F24" s="132"/>
      <c r="G24" s="131"/>
      <c r="H24" s="132"/>
    </row>
    <row r="25" spans="1:8" x14ac:dyDescent="0.15">
      <c r="E25" s="131"/>
      <c r="F25" s="132"/>
      <c r="G25" s="131"/>
      <c r="H25" s="132"/>
    </row>
    <row r="26" spans="1:8" x14ac:dyDescent="0.15">
      <c r="E26" s="131"/>
      <c r="F26" s="132"/>
      <c r="G26" s="131"/>
      <c r="H26" s="132"/>
    </row>
    <row r="27" spans="1:8" x14ac:dyDescent="0.15">
      <c r="E27" s="131"/>
      <c r="F27" s="132"/>
      <c r="G27" s="131"/>
      <c r="H27" s="132"/>
    </row>
    <row r="28" spans="1:8" x14ac:dyDescent="0.15">
      <c r="E28" s="131"/>
      <c r="F28" s="132"/>
      <c r="G28" s="131"/>
      <c r="H28" s="132"/>
    </row>
    <row r="29" spans="1:8" x14ac:dyDescent="0.15">
      <c r="E29" s="131"/>
      <c r="F29" s="132"/>
      <c r="G29" s="131"/>
      <c r="H29" s="132"/>
    </row>
    <row r="30" spans="1:8" x14ac:dyDescent="0.15">
      <c r="E30" s="131"/>
      <c r="F30" s="132"/>
      <c r="G30" s="131"/>
      <c r="H30" s="132"/>
    </row>
    <row r="31" spans="1:8" x14ac:dyDescent="0.15">
      <c r="E31" s="131"/>
      <c r="F31" s="132"/>
      <c r="G31" s="131"/>
      <c r="H31" s="132"/>
    </row>
    <row r="32" spans="1:8" x14ac:dyDescent="0.15">
      <c r="E32" s="131"/>
      <c r="F32" s="132"/>
      <c r="G32" s="131"/>
      <c r="H32" s="132"/>
    </row>
    <row r="33" spans="5:8" x14ac:dyDescent="0.15">
      <c r="E33" s="131"/>
      <c r="F33" s="132"/>
      <c r="G33" s="131"/>
      <c r="H33" s="132"/>
    </row>
    <row r="34" spans="5:8" x14ac:dyDescent="0.15">
      <c r="E34" s="131"/>
      <c r="F34" s="132"/>
      <c r="G34" s="131"/>
      <c r="H34" s="132"/>
    </row>
    <row r="35" spans="5:8" x14ac:dyDescent="0.15">
      <c r="E35" s="131"/>
      <c r="F35" s="132"/>
      <c r="G35" s="131"/>
      <c r="H35" s="132"/>
    </row>
    <row r="36" spans="5:8" x14ac:dyDescent="0.15">
      <c r="E36" s="131"/>
      <c r="F36" s="132"/>
      <c r="G36" s="131"/>
      <c r="H36" s="132"/>
    </row>
    <row r="37" spans="5:8" x14ac:dyDescent="0.15">
      <c r="E37" s="131"/>
      <c r="F37" s="132"/>
      <c r="G37" s="131"/>
      <c r="H37" s="132"/>
    </row>
    <row r="38" spans="5:8" x14ac:dyDescent="0.15">
      <c r="E38" s="131"/>
      <c r="F38" s="132"/>
      <c r="G38" s="131"/>
      <c r="H38" s="132"/>
    </row>
    <row r="39" spans="5:8" x14ac:dyDescent="0.15">
      <c r="E39" s="131"/>
      <c r="F39" s="132"/>
      <c r="G39" s="131"/>
      <c r="H39" s="132"/>
    </row>
    <row r="40" spans="5:8" x14ac:dyDescent="0.15">
      <c r="E40" s="131"/>
      <c r="F40" s="132"/>
      <c r="G40" s="131"/>
      <c r="H40" s="132"/>
    </row>
    <row r="41" spans="5:8" x14ac:dyDescent="0.15">
      <c r="E41" s="131"/>
      <c r="F41" s="132"/>
      <c r="G41" s="131"/>
      <c r="H41" s="132"/>
    </row>
    <row r="42" spans="5:8" ht="13.5" thickBot="1" x14ac:dyDescent="0.2">
      <c r="E42" s="133"/>
      <c r="F42" s="134"/>
      <c r="G42" s="133"/>
      <c r="H42" s="134"/>
    </row>
    <row r="43" spans="5:8" ht="13.5" thickTop="1" x14ac:dyDescent="0.15"/>
  </sheetData>
  <mergeCells count="16">
    <mergeCell ref="A19:D19"/>
    <mergeCell ref="A11:D11"/>
    <mergeCell ref="A12:D12"/>
    <mergeCell ref="A13:D13"/>
    <mergeCell ref="A14:D14"/>
    <mergeCell ref="A15:D15"/>
    <mergeCell ref="A16:D16"/>
    <mergeCell ref="A17:D17"/>
    <mergeCell ref="A18:D18"/>
    <mergeCell ref="A10:D10"/>
    <mergeCell ref="A1:H1"/>
    <mergeCell ref="E5:F5"/>
    <mergeCell ref="G5:H5"/>
    <mergeCell ref="A7:D7"/>
    <mergeCell ref="A9:D9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2018-05-20T09:34:48Z</dcterms:modified>
</cp:coreProperties>
</file>