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J3" i="4" s="1"/>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AA18" i="4" s="1"/>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AS18" i="4"/>
  <c r="BW8" i="4"/>
  <c r="J11" i="4"/>
  <c r="J15" i="4"/>
  <c r="AA17" i="4"/>
  <c r="AV17" i="4"/>
  <c r="AS16" i="4"/>
  <c r="Z18" i="4"/>
  <c r="K18" i="4" s="1"/>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H18" i="4" l="1"/>
  <c r="AW18" i="4"/>
  <c r="B31" i="2"/>
  <c r="J2" i="2"/>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AU7" i="4"/>
  <c r="E6" i="4"/>
  <c r="AW6" i="4"/>
  <c r="AV6" i="4"/>
  <c r="AS6" i="4"/>
  <c r="AT6" i="4"/>
  <c r="H6" i="4"/>
  <c r="F6" i="4"/>
  <c r="AA6" i="4"/>
  <c r="G6" i="4"/>
  <c r="AT5" i="4"/>
  <c r="V35" i="4"/>
  <c r="AA5" i="4" s="1"/>
  <c r="W35" i="4"/>
  <c r="Z5" i="4"/>
  <c r="K5" i="4" s="1"/>
  <c r="AS5" i="4"/>
  <c r="AV5" i="4"/>
  <c r="Y35" i="4"/>
  <c r="V34" i="4"/>
  <c r="W34" i="4"/>
  <c r="X34" i="4"/>
  <c r="AV4" i="4"/>
  <c r="AU4" i="4"/>
  <c r="Z4" i="4"/>
  <c r="K4" i="4" s="1"/>
  <c r="AS3" i="4"/>
  <c r="Z3" i="4"/>
  <c r="K3" i="4" s="1"/>
  <c r="V33" i="4"/>
  <c r="AA3" i="4" s="1"/>
  <c r="J6" i="4"/>
  <c r="J5" i="4"/>
  <c r="BV14" i="4"/>
  <c r="BY14" i="4" s="1"/>
  <c r="F16" i="4"/>
  <c r="BX17" i="4"/>
  <c r="I18" i="4" s="1"/>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AW4" i="4"/>
  <c r="BW2" i="4"/>
  <c r="BV7" i="4"/>
  <c r="BV11" i="4"/>
  <c r="BY11" i="4" s="1"/>
  <c r="BX13" i="4"/>
  <c r="BX10" i="4"/>
  <c r="AA8" i="4"/>
  <c r="BW22" i="4"/>
  <c r="F18" i="4"/>
  <c r="BV10" i="4"/>
  <c r="AT8" i="4"/>
  <c r="B7" i="2"/>
  <c r="AS8" i="4"/>
  <c r="E18" i="4"/>
  <c r="H7" i="4" l="1"/>
  <c r="AA14" i="4"/>
  <c r="AD2" i="2"/>
  <c r="T2" i="2" s="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G3" i="2" l="1"/>
  <c r="C3" i="2"/>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<sst xmlns="http://schemas.openxmlformats.org/spreadsheetml/2006/main" count="3447" uniqueCount="1130">
  <si>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</si>
  <si>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</si>
  <si>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</si>
  <si>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</si>
  <si>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</si>
  <si>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</si>
  <si>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</si>
  <si>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</si>
  <si>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</si>
  <si>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</si>
  <si>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</si>
  <si>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</si>
  <si>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</si>
  <si>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</si>
  <si>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</si>
  <si>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</si>
  <si>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</si>
  <si>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</si>
  <si>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</si>
  <si>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</si>
  <si>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</si>
  <si>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</si>
  <si>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</si>
  <si>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</si>
  <si>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</si>
  <si>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</si>
  <si>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</si>
  <si>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</si>
  <si>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</si>
  <si>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</si>
  <si>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</si>
  <si>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</si>
  <si>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</si>
  <si>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</si>
  <si>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</si>
  <si>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</si>
  <si>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</si>
  <si>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</si>
  <si>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</si>
  <si>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</si>
  <si>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</si>
  <si>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</si>
  <si>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</si>
  <si>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</si>
  <si>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</si>
  <si>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</si>
  <si>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</si>
  <si>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</si>
  <si>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</si>
  <si>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</si>
  <si>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</si>
  <si>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</si>
  <si>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</si>
  <si>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</si>
  <si>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</si>
  <si>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</si>
  <si>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</si>
  <si>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</si>
  <si>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</si>
  <si>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</si>
  <si>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</si>
  <si>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</si>
  <si>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</si>
  <si>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</si>
  <si>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</si>
  <si>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</si>
  <si>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</si>
  <si>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</si>
  <si>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</si>
  <si>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</si>
  <si>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</si>
  <si>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</si>
  <si>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</si>
  <si>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</si>
  <si>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</si>
  <si>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</si>
  <si>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</si>
  <si>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</si>
  <si>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</si>
  <si>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</si>
  <si>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</si>
  <si>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</si>
  <si>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</si>
  <si>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</si>
  <si>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</si>
  <si>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</si>
  <si>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</si>
  <si>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</si>
  <si>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</si>
  <si>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</si>
  <si>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</si>
  <si>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</si>
  <si>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</si>
  <si>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</si>
  <si>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</si>
  <si>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</si>
  <si>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</si>
  <si>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</si>
  <si>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</si>
  <si>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</si>
  <si>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</si>
  <si>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</si>
  <si>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</si>
  <si>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</si>
  <si>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</si>
  <si>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</si>
  <si>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</si>
  <si>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</si>
  <si>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</si>
  <si>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</si>
  <si>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</si>
  <si>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</si>
  <si>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</si>
  <si>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</si>
  <si>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</si>
  <si>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</si>
  <si>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</si>
  <si>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</si>
  <si>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</si>
  <si>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</si>
  <si>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</si>
  <si>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</si>
  <si>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</si>
  <si>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</si>
  <si>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</si>
  <si>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</si>
  <si>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</si>
  <si>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</si>
  <si>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</si>
  <si>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</si>
  <si>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</si>
  <si>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</si>
  <si>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</si>
  <si>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</si>
  <si>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</si>
  <si>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</si>
  <si>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</si>
  <si>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</si>
  <si>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</si>
  <si>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</si>
  <si>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</si>
  <si>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</si>
  <si>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</si>
  <si>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</si>
  <si>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</si>
  <si>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</si>
  <si>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</si>
  <si>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</si>
  <si>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</si>
  <si>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</si>
  <si>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</si>
  <si>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</si>
  <si>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</si>
  <si>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</si>
  <si>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</si>
  <si>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</si>
  <si>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</si>
  <si>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</si>
  <si>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</si>
  <si>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</si>
  <si>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</si>
  <si>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</si>
  <si>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</si>
  <si>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</si>
  <si>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</si>
  <si>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</si>
  <si>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</si>
  <si>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</si>
  <si>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</si>
  <si>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</si>
  <si>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</si>
  <si>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</si>
  <si>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</si>
  <si>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</si>
  <si>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</si>
  <si>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</si>
  <si>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</si>
  <si>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</si>
  <si>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</si>
  <si>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</si>
  <si>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</si>
  <si>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</si>
  <si>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</si>
  <si>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</si>
  <si>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</si>
  <si>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</si>
  <si>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</si>
  <si>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</si>
  <si>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</si>
  <si>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</si>
  <si>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</si>
  <si>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</si>
  <si>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</si>
  <si>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</si>
  <si>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</si>
  <si>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</si>
  <si>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</si>
  <si>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</si>
  <si>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</si>
  <si>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</si>
  <si>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</si>
  <si>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</si>
  <si>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</si>
  <si>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</si>
  <si>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</si>
  <si>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</si>
  <si>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</si>
  <si>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</si>
  <si>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</si>
  <si>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</si>
  <si>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</si>
  <si>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</si>
  <si>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</si>
  <si>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</si>
  <si>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</si>
  <si>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</si>
  <si>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</si>
  <si>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</si>
  <si>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</si>
  <si>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</si>
  <si>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</si>
  <si>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</si>
  <si>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</si>
  <si>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</si>
  <si>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</si>
  <si>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</si>
  <si>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</si>
  <si>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</si>
  <si>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</si>
  <si>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</si>
  <si>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</si>
  <si>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</si>
  <si>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</si>
  <si>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</si>
  <si>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</si>
  <si>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</si>
  <si>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</si>
  <si>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</si>
  <si>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</si>
  <si>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</si>
  <si>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</si>
  <si>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</si>
  <si>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</si>
  <si>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</si>
  <si>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</si>
  <si>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</si>
  <si>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</si>
  <si>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</si>
  <si>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</si>
  <si>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</si>
  <si>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</si>
  <si>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</si>
  <si>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</si>
  <si>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</si>
  <si>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</si>
  <si>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</si>
  <si>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</si>
  <si>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</si>
  <si>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</si>
  <si>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</si>
  <si>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</si>
  <si>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</si>
  <si>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</si>
  <si>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</si>
  <si>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</si>
  <si>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</si>
  <si>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</si>
  <si>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</si>
  <si>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</si>
  <si>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</si>
  <si>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</si>
  <si>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</si>
  <si>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</si>
  <si>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</si>
  <si>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</si>
  <si>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</si>
  <si>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</si>
  <si>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</si>
  <si>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</si>
  <si>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</si>
  <si>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</si>
  <si>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</si>
  <si>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</si>
  <si>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</si>
  <si>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</si>
  <si>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</si>
  <si>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</si>
  <si>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</si>
  <si>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</si>
  <si>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</si>
  <si>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</si>
  <si>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</si>
  <si>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</si>
  <si>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</si>
  <si>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</si>
  <si>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</si>
  <si>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</si>
  <si>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</si>
  <si>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</si>
  <si>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</si>
  <si>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</si>
  <si>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</si>
  <si>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</si>
  <si>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</si>
  <si>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</si>
  <si>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</si>
  <si>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</si>
  <si>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</si>
  <si>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</si>
  <si>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</si>
  <si>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</si>
  <si>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</si>
  <si>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</si>
  <si>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</si>
  <si>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</si>
  <si>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</si>
  <si>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</si>
  <si>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</si>
  <si>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</si>
  <si>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</si>
  <si>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</si>
  <si>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</si>
  <si>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</si>
  <si>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</si>
  <si>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</si>
  <si>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</si>
  <si>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</si>
  <si>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</si>
  <si>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</si>
  <si>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</si>
  <si>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</si>
  <si>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</si>
  <si>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</si>
  <si>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</si>
  <si>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</si>
  <si>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</si>
  <si>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</si>
  <si>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</si>
  <si>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</si>
  <si>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</si>
  <si>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</si>
  <si>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</si>
  <si>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</si>
  <si>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</si>
  <si>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</si>
  <si>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</si>
  <si>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</si>
  <si>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</si>
  <si>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</si>
  <si>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</si>
  <si>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</si>
  <si>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</si>
  <si>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</si>
  <si>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</si>
  <si>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</si>
  <si>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</si>
  <si>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</si>
  <si>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</si>
  <si>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</si>
  <si>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</si>
  <si>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</si>
  <si>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</si>
  <si>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</si>
  <si>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</si>
  <si>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</si>
  <si>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</si>
  <si>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</si>
  <si>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</si>
  <si>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</si>
  <si>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</si>
  <si>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</si>
  <si>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</si>
  <si>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</si>
  <si>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</si>
  <si>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</si>
  <si>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</si>
  <si>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</si>
  <si>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</si>
  <si>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</si>
  <si>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</si>
  <si>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</si>
  <si>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</si>
  <si>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</si>
  <si>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</si>
  <si>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</si>
  <si>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</si>
  <si>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</si>
  <si>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</si>
  <si>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</si>
  <si>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</si>
  <si>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</si>
  <si>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</si>
  <si>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</si>
  <si>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</si>
  <si>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</si>
  <si>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</si>
  <si>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</si>
  <si>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</si>
  <si>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</si>
  <si>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</si>
  <si>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</si>
  <si>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</si>
  <si>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</si>
  <si>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</si>
  <si>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</si>
  <si>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</si>
  <si>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</si>
  <si>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</si>
  <si>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</si>
  <si>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</si>
  <si>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</si>
  <si>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</si>
  <si>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</si>
  <si>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</si>
  <si>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</si>
  <si>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</si>
  <si>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</si>
  <si>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</si>
  <si>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</si>
  <si>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</si>
  <si>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</si>
  <si>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</si>
  <si>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</si>
  <si>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</si>
  <si>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</si>
  <si>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</si>
  <si>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</si>
  <si>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</si>
  <si>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</si>
  <si>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</si>
  <si>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</si>
  <si>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</si>
  <si>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</si>
  <si>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</si>
  <si>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</si>
  <si>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</si>
  <si>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</si>
  <si>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</si>
  <si>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</si>
  <si>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</si>
  <si>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</si>
  <si>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</si>
  <si>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</si>
  <si>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</si>
  <si>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</si>
  <si>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</si>
  <si>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</si>
  <si>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</si>
  <si>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</si>
  <si>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</si>
  <si>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</si>
  <si>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</si>
  <si>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</si>
  <si>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</si>
  <si>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</si>
  <si>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</si>
  <si>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</si>
  <si>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</si>
  <si>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</si>
  <si>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</si>
  <si>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</si>
  <si>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</si>
  <si>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</si>
  <si>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</si>
  <si>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</si>
  <si>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</si>
  <si>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</si>
  <si>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</si>
  <si>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</si>
  <si>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</si>
  <si>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</si>
  <si>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</si>
  <si>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</si>
  <si>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</si>
  <si>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</si>
  <si>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</si>
  <si>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</si>
  <si>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</si>
  <si>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</si>
  <si>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</si>
  <si>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</si>
  <si>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</si>
  <si>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</si>
  <si>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</si>
  <si>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</si>
  <si>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</si>
  <si>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</si>
  <si>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</si>
  <si>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</si>
  <si>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</si>
  <si>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</si>
  <si>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</si>
  <si>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</si>
  <si>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</si>
  <si>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</si>
  <si>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</si>
  <si>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</si>
  <si>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</si>
  <si>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</si>
  <si>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</si>
  <si>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</si>
  <si>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</si>
  <si>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</si>
  <si>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</si>
  <si>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</si>
  <si>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</si>
  <si>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</si>
  <si>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</si>
  <si>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</si>
  <si>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</si>
  <si>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</si>
  <si>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</si>
  <si>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</si>
  <si>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</si>
  <si>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</si>
  <si>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</si>
  <si>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</si>
  <si>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</si>
  <si>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</si>
  <si>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</si>
  <si>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</si>
  <si>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</si>
  <si>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</si>
  <si>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</si>
  <si>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</si>
  <si>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</si>
  <si>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</si>
  <si>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</si>
  <si>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</si>
  <si>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</si>
  <si>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</si>
  <si>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</si>
  <si>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</si>
  <si>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</si>
  <si>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</si>
  <si>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</si>
  <si>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</si>
  <si>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</si>
  <si>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</si>
  <si>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</si>
  <si>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</si>
  <si>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</si>
  <si>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</si>
  <si>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</si>
  <si>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</si>
  <si>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</si>
  <si>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</si>
  <si>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</si>
  <si>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</si>
  <si>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</si>
  <si>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</si>
  <si>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</si>
  <si>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</si>
  <si>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</si>
  <si>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</si>
  <si>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</si>
  <si>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</si>
  <si>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</si>
  <si>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</si>
  <si>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</si>
  <si>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</si>
  <si>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</si>
  <si>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</si>
  <si>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</si>
  <si>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</si>
  <si>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</si>
  <si>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</si>
  <si>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</si>
  <si>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</si>
  <si>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</si>
  <si>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</si>
  <si>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</si>
  <si>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</si>
  <si>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</si>
  <si>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</si>
  <si>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</si>
  <si>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</si>
  <si>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</si>
  <si>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</si>
  <si>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</si>
  <si>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</si>
  <si>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</si>
  <si>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</si>
  <si>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</si>
  <si>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</si>
  <si>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</si>
  <si>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</si>
  <si>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</si>
  <si>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</si>
  <si>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</si>
  <si>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</si>
  <si>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</si>
  <si>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</si>
  <si>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</si>
  <si>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</si>
  <si>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</si>
  <si>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</si>
  <si>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</si>
  <si>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</si>
  <si>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</si>
  <si>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</si>
  <si>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</si>
  <si>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</si>
  <si>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</si>
  <si>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</si>
  <si>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</si>
  <si>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</si>
  <si>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</si>
  <si>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</si>
  <si>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</si>
  <si>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</si>
  <si>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</si>
  <si>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</si>
  <si>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</si>
  <si>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</si>
  <si>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</si>
  <si>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</si>
  <si>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</si>
  <si>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</si>
  <si>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</si>
  <si>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</si>
  <si>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</si>
  <si>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</si>
  <si>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</si>
  <si>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</si>
  <si>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</si>
  <si>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</si>
  <si>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</si>
  <si>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</si>
  <si>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</si>
  <si>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</si>
  <si>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</si>
  <si>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</si>
  <si>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</si>
  <si>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</si>
  <si>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</si>
  <si>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</si>
  <si>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</si>
  <si>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</si>
  <si>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</si>
  <si>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</si>
  <si>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</si>
  <si>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</si>
  <si>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</si>
  <si>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</si>
  <si>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</si>
  <si>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</si>
  <si>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</si>
  <si>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</si>
  <si>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</si>
  <si>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</si>
  <si>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</si>
  <si>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</si>
  <si>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</si>
  <si>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</si>
  <si>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</si>
  <si>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</si>
  <si>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</si>
  <si>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</si>
  <si>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</si>
  <si>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</si>
  <si>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</si>
  <si>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</si>
  <si>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</si>
  <si>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</si>
  <si>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</si>
  <si>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</si>
  <si>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</si>
  <si>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</si>
  <si>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</si>
  <si>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</si>
  <si>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</si>
  <si>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</si>
  <si>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</si>
  <si>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</si>
  <si>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</si>
  <si>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</si>
  <si>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</si>
  <si>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</si>
  <si>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</si>
  <si>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</si>
  <si>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</si>
  <si>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</si>
  <si>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</si>
  <si>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</si>
  <si>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</si>
  <si>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</si>
  <si>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</si>
  <si>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</si>
  <si>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</si>
  <si>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</si>
  <si>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</si>
  <si>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</si>
  <si>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</si>
  <si>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</si>
  <si>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</si>
  <si>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</si>
  <si>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</si>
  <si>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</si>
  <si>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</si>
  <si>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</si>
  <si>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</si>
  <si>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</si>
  <si>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</si>
  <si>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</si>
  <si>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</si>
  <si>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</si>
  <si>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</si>
  <si>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</si>
  <si>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</si>
  <si>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</si>
  <si>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</si>
  <si>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</si>
  <si>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</si>
  <si>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</si>
  <si>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</si>
  <si>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</si>
  <si>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</si>
  <si>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</si>
  <si>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</si>
  <si>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</si>
  <si>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</si>
  <si>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</si>
  <si>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</si>
  <si>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</si>
  <si>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</si>
  <si>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</si>
  <si>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</si>
  <si>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</si>
  <si>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</si>
  <si>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</si>
  <si>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</si>
  <si>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</si>
  <si>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</si>
  <si>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</si>
  <si>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</si>
  <si>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</si>
  <si>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</si>
  <si>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</si>
  <si>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</si>
  <si>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</si>
  <si>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</si>
  <si>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</si>
  <si>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</si>
  <si>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</si>
  <si>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</si>
  <si>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</si>
  <si>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</si>
  <si>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</si>
  <si>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</si>
  <si>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</si>
  <si>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</si>
  <si>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</si>
  <si>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</si>
  <si>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</si>
  <si>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</si>
  <si>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</si>
  <si>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</si>
  <si>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</si>
  <si>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</si>
  <si>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</si>
  <si>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</si>
  <si>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</si>
  <si>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</si>
  <si>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</si>
  <si>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</si>
  <si>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</si>
  <si>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</si>
  <si>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</si>
  <si>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</si>
  <si>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</si>
  <si>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</si>
  <si>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</si>
  <si>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</si>
  <si>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</si>
  <si>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</si>
  <si>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</si>
  <si>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</si>
  <si>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</si>
  <si>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</si>
  <si>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</si>
  <si>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</si>
  <si>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</si>
  <si>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</si>
  <si>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</si>
  <si>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</si>
  <si>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</si>
  <si>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</si>
  <si>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</si>
  <si>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</si>
  <si>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</si>
  <si>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</si>
  <si>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</si>
  <si>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</si>
  <si>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</si>
  <si>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</si>
  <si>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</si>
  <si>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</si>
  <si>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</si>
  <si>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</si>
  <si>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</si>
  <si>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</si>
  <si>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</si>
  <si>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</si>
  <si>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</si>
  <si>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</si>
  <si>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</si>
  <si>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</si>
  <si>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</si>
  <si>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</si>
  <si>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</si>
  <si>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</si>
  <si>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</si>
  <si>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</si>
  <si>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</si>
  <si>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</si>
  <si>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</si>
  <si>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</si>
  <si>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</si>
  <si>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</si>
  <si>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</si>
  <si>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</si>
  <si>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</si>
  <si>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</si>
  <si>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</si>
  <si>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</si>
  <si>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</si>
  <si>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</si>
  <si>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</si>
  <si>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</si>
  <si>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</si>
  <si>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</si>
  <si>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</si>
  <si>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</si>
  <si>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</si>
  <si>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</si>
  <si>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</si>
  <si>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</si>
  <si>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</si>
  <si>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</si>
  <si>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</si>
  <si>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</si>
  <si>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</si>
  <si>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</si>
  <si>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</si>
  <si>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</si>
  <si>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</si>
  <si>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</si>
  <si>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</si>
  <si>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</si>
  <si>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</si>
  <si>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</si>
  <si>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</si>
  <si>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</si>
  <si>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</si>
  <si>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</si>
  <si>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</si>
  <si>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</si>
  <si>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</si>
  <si>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</si>
  <si>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</si>
  <si>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</si>
  <si>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</si>
  <si>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</si>
  <si>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</si>
  <si>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</si>
  <si>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</si>
  <si>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</si>
  <si>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</si>
  <si>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</si>
  <si>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</si>
  <si>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</si>
  <si>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</si>
  <si>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</si>
  <si>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</si>
  <si>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</si>
  <si>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</si>
  <si>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</si>
  <si>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</si>
  <si>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</si>
  <si>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</si>
  <si>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</si>
  <si>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</si>
  <si>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</si>
  <si>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</si>
  <si>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</si>
  <si>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</si>
  <si>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</si>
  <si>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</si>
  <si>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</si>
  <si>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</si>
  <si>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</si>
  <si>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</si>
  <si>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</si>
  <si>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</si>
  <si>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</si>
  <si>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</si>
  <si>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</si>
  <si>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</si>
  <si>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</si>
  <si>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</si>
  <si>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</si>
  <si>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</si>
  <si>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</si>
  <si>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</si>
  <si>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</si>
  <si>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</si>
  <si>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</si>
  <si>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</si>
  <si>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</si>
  <si>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</si>
  <si>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</si>
  <si>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</si>
  <si>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</si>
  <si>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</si>
  <si>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</si>
  <si>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</si>
  <si>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</si>
  <si>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</si>
  <si>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</si>
  <si>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</si>
  <si>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</si>
  <si>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</si>
  <si>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</si>
  <si>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</si>
  <si>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</si>
  <si>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</si>
  <si>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</si>
  <si>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</si>
  <si>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</si>
  <si>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</si>
  <si>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</si>
  <si>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</si>
  <si>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</si>
  <si>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</si>
  <si>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</si>
  <si>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</si>
  <si>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</si>
  <si>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</si>
  <si>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</si>
  <si>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</si>
  <si>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</si>
  <si>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</si>
  <si>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</si>
  <si>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</si>
  <si>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</si>
  <si>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</si>
  <si>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</si>
  <si>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</si>
  <si>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</si>
  <si>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</si>
  <si>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</si>
  <si>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</si>
  <si>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</si>
  <si>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</si>
  <si>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</si>
  <si>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</si>
  <si>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</si>
  <si>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</si>
  <si>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</si>
  <si>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</si>
  <si>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</si>
  <si>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</si>
  <si>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</si>
  <si>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</si>
  <si>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</si>
  <si>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</si>
  <si>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</si>
  <si>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</si>
  <si>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</si>
  <si>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</si>
  <si>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</si>
  <si>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</si>
  <si>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</si>
  <si>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</si>
  <si>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</si>
  <si>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</si>
  <si>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</si>
  <si>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</si>
  <si>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</si>
  <si>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</si>
  <si>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</si>
  <si>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</si>
  <si>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</si>
  <si>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</si>
  <si>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</si>
  <si>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</si>
  <si>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</si>
  <si>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</si>
  <si>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</si>
  <si>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</si>
  <si>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</si>
  <si>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</si>
  <si>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</si>
  <si>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</si>
  <si>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</si>
  <si>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</si>
  <si>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</si>
  <si>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</si>
  <si>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</si>
  <si>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</si>
  <si>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</si>
  <si>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</si>
  <si>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</si>
  <si>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</si>
  <si>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</si>
  <si>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</si>
  <si>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</si>
  <si>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</si>
  <si>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</si>
  <si>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</si>
  <si>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</si>
  <si>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</si>
  <si>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</si>
  <si>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</si>
  <si>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</si>
  <si>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</si>
  <si>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</si>
  <si>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</si>
  <si>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</si>
  <si>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</si>
  <si>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</si>
  <si>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</si>
  <si>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</si>
  <si>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</si>
  <si>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</si>
  <si>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</si>
  <si>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</si>
  <si>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</si>
  <si>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</si>
  <si>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</si>
  <si>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</si>
  <si>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</si>
  <si>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</si>
  <si>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</si>
  <si>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</si>
  <si>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</si>
  <si>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</si>
  <si>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</si>
  <si>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</si>
  <si>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</si>
  <si>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</si>
  <si>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</si>
  <si>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</si>
  <si>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</si>
  <si>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</si>
  <si>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</si>
  <si>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</si>
  <si>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</si>
  <si>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</si>
  <si>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</si>
  <si>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</si>
  <si>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</si>
  <si>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</si>
  <si>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</si>
  <si>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</si>
  <si>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</si>
  <si>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</si>
  <si>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</si>
  <si>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</si>
  <si>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</si>
  <si>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</si>
  <si>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</si>
  <si>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</si>
  <si>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</si>
  <si>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</si>
  <si>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</si>
  <si>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</si>
  <si>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</si>
  <si>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</si>
  <si>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</si>
  <si>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</si>
  <si>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</si>
  <si>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</si>
  <si>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</si>
  <si>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</si>
  <si>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</si>
  <si>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</si>
  <si>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</si>
  <si>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</si>
  <si>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</si>
  <si>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</si>
  <si>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</si>
  <si>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</si>
  <si>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Selenn</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</si>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</sst>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4</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1088</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c>
      <c r="K3" s="279" t="str">
        <f>IF(Z3="Star","n/a",IF(Z3&gt;=176,"6",IF(Z3&gt;=76,"5",IF(Z3&gt;=51,"4",IF(Z3&gt;=31,"3",IF(Z3&gt;=16,"2",IF(Z3&gt;=6,"1","")))))))</f>
        <v/>
      </c>
      <c r="L3" s="361"/>
      <c r="M3" s="362"/>
      <c r="N3" s="302"/>
      <c r="O3" s="302"/>
      <c r="P3" s="293"/>
      <c r="Q3" s="294"/>
      <c r="R3" s="295"/>
      <c r="S3" s="296"/>
      <c r="T3" s="367"/>
      <c r="U3" s="368"/>
      <c r="V3" s="367"/>
      <c r="W3" s="368"/>
      <c r="X3" s="369"/>
      <c r="Y3" s="370">
        <v>1</v>
      </c>
      <c r="Z3" s="186">
        <f t="shared" ref="Z3:Z18" si="7">IF(LEFT(D3,1)="*","Star",T3*2+U3*1+V3*3+W3*2+Y3*5+AC3)</f>
        <v>5</v>
      </c>
      <c r="AA3" s="114">
        <f t="shared" ref="AA3:AA18" si="8">IF(D3&lt;&gt;"",(AB3+V33+W33+X33+Y33+Z33+AA33)*1000+VLOOKUP(D3,AZ:BF,7,FALSE),0)</f>
        <v>100000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100000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1089</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5</v>
      </c>
      <c r="AS4" s="30">
        <f t="shared" si="15"/>
        <v>7</v>
      </c>
      <c r="AT4" s="30">
        <f t="shared" si="16"/>
        <v>3</v>
      </c>
      <c r="AU4" s="30">
        <f t="shared" si="17"/>
        <v>4</v>
      </c>
      <c r="AV4" s="30">
        <f t="shared" si="18"/>
        <v>8</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6</v>
      </c>
      <c r="W5" s="372">
        <v>6</v>
      </c>
      <c r="X5" s="373"/>
      <c r="Y5" s="374">
        <v>5</v>
      </c>
      <c r="Z5" s="186">
        <f t="shared" si="7"/>
        <v>55</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11</v>
      </c>
      <c r="W6" s="372">
        <v>1</v>
      </c>
      <c r="X6" s="373"/>
      <c r="Y6" s="374">
        <v>4</v>
      </c>
      <c r="Z6" s="186">
        <f t="shared" si="7"/>
        <v>55</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33</v>
      </c>
      <c r="V7" s="371">
        <v>2</v>
      </c>
      <c r="W7" s="372"/>
      <c r="X7" s="373"/>
      <c r="Y7" s="374">
        <v>3</v>
      </c>
      <c r="Z7" s="186">
        <f t="shared" si="7"/>
        <v>54</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1087</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1084</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1085</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c r="X9" s="373"/>
      <c r="Y9" s="374"/>
      <c r="Z9" s="186">
        <f t="shared" si="7"/>
        <v>0</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1086</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1090</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t="s">
        <v>1129</v>
      </c>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1091</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v>1</v>
      </c>
      <c r="V12" s="371"/>
      <c r="W12" s="372"/>
      <c r="X12" s="373"/>
      <c r="Y12" s="374"/>
      <c r="Z12" s="186">
        <f t="shared" si="7"/>
        <v>1</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1128</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7</v>
      </c>
      <c r="X14" s="373"/>
      <c r="Y14" s="374">
        <v>5</v>
      </c>
      <c r="Z14" s="186">
        <f t="shared" si="7"/>
        <v>64</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1</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Dark Elf journeyman</v>
      </c>
      <c r="E18" s="8">
        <f t="shared" si="2"/>
        <v>6</v>
      </c>
      <c r="F18" s="9">
        <f t="shared" si="3"/>
        <v>3</v>
      </c>
      <c r="G18" s="10">
        <f t="shared" si="4"/>
        <v>4</v>
      </c>
      <c r="H18" s="11">
        <f t="shared" si="5"/>
        <v>8</v>
      </c>
      <c r="I18" s="185" t="str">
        <f t="shared" si="6"/>
        <v>Loner</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70000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6</v>
      </c>
      <c r="AT18" s="30">
        <f t="shared" si="16"/>
        <v>3</v>
      </c>
      <c r="AU18" s="30">
        <f t="shared" si="17"/>
        <v>4</v>
      </c>
      <c r="AV18" s="30">
        <f t="shared" si="18"/>
        <v>8</v>
      </c>
      <c r="AW18" s="191">
        <f t="shared" si="19"/>
        <v>70000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1080</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1400000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1092</v>
      </c>
      <c r="J20" s="380"/>
      <c r="K20" s="380"/>
      <c r="L20" s="380"/>
      <c r="M20" s="381"/>
      <c r="N20" s="383" t="s">
        <v>642</v>
      </c>
      <c r="O20" s="383"/>
      <c r="P20" s="383"/>
      <c r="Q20" s="383"/>
      <c r="R20" s="383"/>
      <c r="S20" s="383"/>
      <c r="T20" s="383"/>
      <c r="U20" s="384"/>
      <c r="V20" s="285">
        <v>2</v>
      </c>
      <c r="W20" s="13" t="s">
        <v>11</v>
      </c>
      <c r="X20" s="382">
        <f>IF(I21&lt;&gt;"",VLOOKUP(I21,BP2:BQ32,2,FALSE),0)</f>
        <v>50000</v>
      </c>
      <c r="Y20" s="382"/>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Dark Elf</v>
      </c>
      <c r="J21" s="17"/>
      <c r="K21" s="17"/>
      <c r="L21" s="17"/>
      <c r="M21" s="188"/>
      <c r="N21" s="377" t="s">
        <v>12</v>
      </c>
      <c r="O21" s="377"/>
      <c r="P21" s="377"/>
      <c r="Q21" s="377"/>
      <c r="R21" s="377"/>
      <c r="S21" s="377"/>
      <c r="T21" s="377"/>
      <c r="U21" s="378"/>
      <c r="V21" s="286">
        <v>9</v>
      </c>
      <c r="W21" s="15" t="str">
        <f>IF(AR21=TRUE,"","x")</f>
        <v>x</v>
      </c>
      <c r="X21" s="376">
        <f>IF(AR21=TRUE,"free",10000)</f>
        <v>10000</v>
      </c>
      <c r="Y21" s="376"/>
      <c r="Z21" s="16" t="str">
        <f>IF(AR21=TRUE,""," gp")</f>
        <v xml:space="preserve"> gp</v>
      </c>
      <c r="AA21" s="116">
        <f>IF(AR21=TRUE,"",V21*10000)</f>
        <v>90000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1093</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1640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30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1</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240000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2" sqref="X3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13</v>
      </c>
      <c r="B2" s="180">
        <f>SUM(AB:AB)</f>
        <v>2</v>
      </c>
      <c r="C2" s="181">
        <f>SUM(AC:AC)</f>
        <v>10</v>
      </c>
      <c r="D2" s="87" t="s">
        <v>630</v>
      </c>
      <c r="E2" s="172">
        <f>SUM(E6:E206)</f>
        <v>39</v>
      </c>
      <c r="F2" s="51" t="s">
        <v>15</v>
      </c>
      <c r="G2" s="170">
        <f>SUM(G7:G206)</f>
        <v>41</v>
      </c>
      <c r="H2" s="171">
        <f>SUM(H7:H206)</f>
        <v>26</v>
      </c>
      <c r="I2" s="51" t="s">
        <v>15</v>
      </c>
      <c r="J2" s="170">
        <f>SUM(J7:J206)</f>
        <v>40</v>
      </c>
      <c r="K2" s="169">
        <f>SUM(K7:K206)</f>
        <v>16</v>
      </c>
      <c r="L2" s="142" t="s">
        <v>15</v>
      </c>
      <c r="M2" s="167">
        <f>SUM(M7:M206)</f>
        <v>29</v>
      </c>
      <c r="N2" s="168">
        <f>SUM(N7:N206)</f>
        <v>7</v>
      </c>
      <c r="O2" s="142" t="s">
        <v>15</v>
      </c>
      <c r="P2" s="167">
        <f>SUM(P7:P206)</f>
        <v>8</v>
      </c>
      <c r="Q2" s="168">
        <f>SUM(Q7:Q206)</f>
        <v>3</v>
      </c>
      <c r="R2" s="142" t="s">
        <v>15</v>
      </c>
      <c r="S2" s="167">
        <f>SUM(S7:S206)</f>
        <v>3</v>
      </c>
      <c r="T2" s="166">
        <f>SUM(T7:T206)/AD2</f>
        <v>20.239999999999998</v>
      </c>
      <c r="U2" s="108" t="s">
        <v>16</v>
      </c>
      <c r="V2" s="68"/>
      <c r="W2" s="60"/>
      <c r="X2" s="60"/>
      <c r="Y2" s="70"/>
      <c r="AD2" s="58">
        <f>IF(A2+B2+C2=0,1,A2+B2+C2)</f>
        <v>25</v>
      </c>
    </row>
    <row r="3" spans="1:30" ht="13.5" thickBot="1" x14ac:dyDescent="0.25">
      <c r="A3" s="182">
        <f>A2/AD2</f>
        <v>0.52</v>
      </c>
      <c r="B3" s="183">
        <f>B2/AD2</f>
        <v>0.08</v>
      </c>
      <c r="C3" s="184">
        <f>C2/AD2</f>
        <v>0.4</v>
      </c>
      <c r="D3" s="88"/>
      <c r="E3" s="173">
        <f>E2/$AD2</f>
        <v>1.56</v>
      </c>
      <c r="F3" s="52" t="s">
        <v>15</v>
      </c>
      <c r="G3" s="174">
        <f>G2/$AD2</f>
        <v>1.64</v>
      </c>
      <c r="H3" s="175">
        <f>H2/$AD2</f>
        <v>1.04</v>
      </c>
      <c r="I3" s="118" t="s">
        <v>15</v>
      </c>
      <c r="J3" s="174">
        <f>J2/$AD2</f>
        <v>1.6</v>
      </c>
      <c r="K3" s="176">
        <f>K2/AD2</f>
        <v>0.64</v>
      </c>
      <c r="L3" s="118" t="s">
        <v>15</v>
      </c>
      <c r="M3" s="177">
        <f>M2/AD2</f>
        <v>1.1599999999999999</v>
      </c>
      <c r="N3" s="178">
        <f>N2/AD2</f>
        <v>0.28000000000000003</v>
      </c>
      <c r="O3" s="52" t="s">
        <v>15</v>
      </c>
      <c r="P3" s="177">
        <f>P2/AD2</f>
        <v>0.32</v>
      </c>
      <c r="Q3" s="178">
        <f>Q2/AD2</f>
        <v>0.12</v>
      </c>
      <c r="R3" s="52" t="s">
        <v>15</v>
      </c>
      <c r="S3" s="177">
        <f>S2/AD2</f>
        <v>0.12</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1094</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1095</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1096</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1112</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1097</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1098</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1099</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1113</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1100</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1114</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1101</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1115</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1102</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1116</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1103</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1098</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1104</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1117</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1094</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1118</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1105</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1119</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1095</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1120</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1106</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1121</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1107</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1122</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1094</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1123</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1108</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1103</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1124</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1109</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1125</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1110</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1126</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1107</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1127</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1111</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1119</v>
      </c>
      <c r="Y30" s="231"/>
      <c r="AA30" s="62">
        <f t="shared" si="4"/>
        <v>1</v>
      </c>
      <c r="AB30" s="62" t="b">
        <f t="shared" si="5"/>
        <v>0</v>
      </c>
      <c r="AC30" s="62" t="b">
        <f t="shared" si="6"/>
        <v>0</v>
      </c>
    </row>
    <row r="31" spans="1:29" s="62" customFormat="1" ht="18" customHeight="1" x14ac:dyDescent="0.2">
      <c r="A31" s="104">
        <f t="shared" si="2"/>
        <v>25</v>
      </c>
      <c r="B31" s="410" t="str">
        <f t="shared" si="3"/>
        <v>won</v>
      </c>
      <c r="C31" s="411"/>
      <c r="D31" s="90" t="s">
        <v>1108</v>
      </c>
      <c r="E31" s="1">
        <v>2</v>
      </c>
      <c r="F31" s="76" t="s">
        <v>15</v>
      </c>
      <c r="G31" s="2">
        <v>1</v>
      </c>
      <c r="H31" s="158">
        <f t="shared" si="0"/>
        <v>0</v>
      </c>
      <c r="I31" s="76" t="s">
        <v>15</v>
      </c>
      <c r="J31" s="162">
        <f t="shared" si="1"/>
        <v>2</v>
      </c>
      <c r="K31" s="153"/>
      <c r="L31" s="76" t="s">
        <v>15</v>
      </c>
      <c r="M31" s="154">
        <v>1</v>
      </c>
      <c r="N31" s="155"/>
      <c r="O31" s="76" t="s">
        <v>15</v>
      </c>
      <c r="P31" s="154">
        <v>1</v>
      </c>
      <c r="Q31" s="155"/>
      <c r="R31" s="76" t="s">
        <v>15</v>
      </c>
      <c r="S31" s="154"/>
      <c r="T31" s="3">
        <v>20</v>
      </c>
      <c r="U31" s="75" t="s">
        <v>16</v>
      </c>
      <c r="V31" s="3">
        <v>50</v>
      </c>
      <c r="W31" s="228" t="s">
        <v>17</v>
      </c>
      <c r="X31" s="270"/>
      <c r="Y31" s="231"/>
      <c r="AA31" s="62">
        <f t="shared" si="4"/>
        <v>1</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2020-01-16T16:29:53Z</dcterms:modified>
</cp:coreProperties>
</file>